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\\192.168.43.202\обменник файлов\НОРМАТИВНО-ПРАВОВЫЕ АКТЫ\СМИ\проект бюджета 2022-2024\"/>
    </mc:Choice>
  </mc:AlternateContent>
  <xr:revisionPtr revIDLastSave="0" documentId="13_ncr:1_{12C95C1D-EB94-4AE0-AC84-F4939C78EF57}" xr6:coauthVersionLast="36" xr6:coauthVersionMax="36" xr10:uidLastSave="{00000000-0000-0000-0000-000000000000}"/>
  <bookViews>
    <workbookView xWindow="0" yWindow="0" windowWidth="19200" windowHeight="10935" activeTab="7" xr2:uid="{00000000-000D-0000-FFFF-FFFF00000000}"/>
  </bookViews>
  <sheets>
    <sheet name="1" sheetId="14" r:id="rId1"/>
    <sheet name="2" sheetId="13" r:id="rId2"/>
    <sheet name="3" sheetId="33" r:id="rId3"/>
    <sheet name="4" sheetId="34" r:id="rId4"/>
    <sheet name="5" sheetId="26" r:id="rId5"/>
    <sheet name="6" sheetId="43" r:id="rId6"/>
    <sheet name="7" sheetId="42" r:id="rId7"/>
    <sheet name="8" sheetId="4" r:id="rId8"/>
  </sheets>
  <definedNames>
    <definedName name="_xlnm._FilterDatabase" localSheetId="2" hidden="1">'3'!$A$8:$E$203</definedName>
    <definedName name="_xlnm._FilterDatabase" localSheetId="3" hidden="1">'4'!$A$8:$F$197</definedName>
    <definedName name="_xlnm.Print_Titles" localSheetId="0">'1'!$8:$8</definedName>
    <definedName name="_xlnm.Print_Titles" localSheetId="2">'3'!$8:$8</definedName>
    <definedName name="_xlnm.Print_Titles" localSheetId="3">'4'!$8:$8</definedName>
    <definedName name="_xlnm.Print_Area" localSheetId="0">'1'!$A$1:$E$46</definedName>
    <definedName name="_xlnm.Print_Area" localSheetId="1">'2'!$A$1:$E$42</definedName>
    <definedName name="_xlnm.Print_Area" localSheetId="3">'4'!$A$1:$H$198</definedName>
    <definedName name="_xlnm.Print_Area" localSheetId="4">'5'!$A$1:$F$25</definedName>
    <definedName name="_xlnm.Print_Area" localSheetId="6">'7'!$A$1:$E$19</definedName>
    <definedName name="_xlnm.Print_Area" localSheetId="7">'8'!$A$1:$E$29</definedName>
  </definedNames>
  <calcPr calcId="191029"/>
</workbook>
</file>

<file path=xl/calcChain.xml><?xml version="1.0" encoding="utf-8"?>
<calcChain xmlns="http://schemas.openxmlformats.org/spreadsheetml/2006/main">
  <c r="G197" i="34" l="1"/>
  <c r="H197" i="34"/>
  <c r="F197" i="34"/>
  <c r="F203" i="33"/>
  <c r="G203" i="33"/>
  <c r="E203" i="33"/>
  <c r="E11" i="42" l="1"/>
  <c r="D11" i="42"/>
  <c r="C9" i="42"/>
  <c r="F142" i="34"/>
  <c r="F143" i="34"/>
  <c r="G175" i="34"/>
  <c r="H175" i="34"/>
  <c r="F175" i="34"/>
  <c r="G185" i="34"/>
  <c r="G184" i="34" s="1"/>
  <c r="H185" i="34"/>
  <c r="H184" i="34" s="1"/>
  <c r="F184" i="34"/>
  <c r="F185" i="34"/>
  <c r="G153" i="34"/>
  <c r="H153" i="34"/>
  <c r="F153" i="34"/>
  <c r="G140" i="34"/>
  <c r="G139" i="34" s="1"/>
  <c r="G138" i="34" s="1"/>
  <c r="H140" i="34"/>
  <c r="H139" i="34" s="1"/>
  <c r="H138" i="34" s="1"/>
  <c r="F140" i="34"/>
  <c r="G117" i="34"/>
  <c r="H117" i="34"/>
  <c r="F117" i="34"/>
  <c r="G84" i="34"/>
  <c r="G83" i="34" s="1"/>
  <c r="G82" i="34" s="1"/>
  <c r="H84" i="34"/>
  <c r="H83" i="34" s="1"/>
  <c r="H82" i="34" s="1"/>
  <c r="F84" i="34"/>
  <c r="F83" i="34" s="1"/>
  <c r="F82" i="34" s="1"/>
  <c r="G51" i="34"/>
  <c r="G50" i="34" s="1"/>
  <c r="H51" i="34"/>
  <c r="H50" i="34" s="1"/>
  <c r="F51" i="34"/>
  <c r="F50" i="34" s="1"/>
  <c r="F148" i="33"/>
  <c r="G148" i="33"/>
  <c r="E148" i="33"/>
  <c r="F149" i="33"/>
  <c r="G149" i="33"/>
  <c r="E149" i="33"/>
  <c r="E99" i="33"/>
  <c r="F157" i="33"/>
  <c r="G157" i="33"/>
  <c r="E157" i="33"/>
  <c r="F143" i="33"/>
  <c r="G143" i="33"/>
  <c r="E143" i="33"/>
  <c r="F115" i="33"/>
  <c r="G115" i="33"/>
  <c r="E115" i="33"/>
  <c r="F89" i="33" l="1"/>
  <c r="F88" i="33" s="1"/>
  <c r="F87" i="33" s="1"/>
  <c r="G89" i="33"/>
  <c r="G88" i="33" s="1"/>
  <c r="G87" i="33" s="1"/>
  <c r="E89" i="33"/>
  <c r="E88" i="33" s="1"/>
  <c r="E87" i="33" s="1"/>
  <c r="G50" i="33" l="1"/>
  <c r="G49" i="33" s="1"/>
  <c r="F50" i="33"/>
  <c r="F49" i="33" s="1"/>
  <c r="E50" i="33"/>
  <c r="E49" i="33" s="1"/>
  <c r="C34" i="14" l="1"/>
  <c r="E34" i="14"/>
  <c r="D34" i="14"/>
  <c r="C17" i="13" l="1"/>
  <c r="E12" i="43" l="1"/>
  <c r="F12" i="43"/>
  <c r="D12" i="43"/>
  <c r="E9" i="43"/>
  <c r="D9" i="43"/>
  <c r="F9" i="43"/>
  <c r="D14" i="42" l="1"/>
  <c r="E14" i="42"/>
  <c r="C14" i="42"/>
  <c r="C11" i="42"/>
  <c r="E9" i="42" l="1"/>
  <c r="D9" i="42"/>
  <c r="E28" i="4"/>
  <c r="E27" i="4" s="1"/>
  <c r="E26" i="4" s="1"/>
  <c r="D28" i="4"/>
  <c r="D27" i="4" s="1"/>
  <c r="D26" i="4" s="1"/>
  <c r="E24" i="4"/>
  <c r="E23" i="4" s="1"/>
  <c r="E22" i="4" s="1"/>
  <c r="D24" i="4"/>
  <c r="D23" i="4" s="1"/>
  <c r="D22" i="4" s="1"/>
  <c r="D21" i="4" s="1"/>
  <c r="E19" i="4"/>
  <c r="E16" i="4" s="1"/>
  <c r="E15" i="4" s="1"/>
  <c r="D19" i="4"/>
  <c r="E17" i="4"/>
  <c r="D17" i="4"/>
  <c r="E13" i="4"/>
  <c r="D13" i="4"/>
  <c r="E11" i="4"/>
  <c r="D11" i="4"/>
  <c r="H194" i="34"/>
  <c r="H193" i="34" s="1"/>
  <c r="H192" i="34" s="1"/>
  <c r="H191" i="34" s="1"/>
  <c r="G194" i="34"/>
  <c r="G193" i="34" s="1"/>
  <c r="G192" i="34" s="1"/>
  <c r="G191" i="34" s="1"/>
  <c r="H187" i="34"/>
  <c r="H186" i="34" s="1"/>
  <c r="G187" i="34"/>
  <c r="G186" i="34" s="1"/>
  <c r="H180" i="34"/>
  <c r="G180" i="34"/>
  <c r="H178" i="34"/>
  <c r="G178" i="34"/>
  <c r="H173" i="34"/>
  <c r="H172" i="34" s="1"/>
  <c r="H171" i="34" s="1"/>
  <c r="H170" i="34" s="1"/>
  <c r="H169" i="34" s="1"/>
  <c r="G173" i="34"/>
  <c r="G172" i="34" s="1"/>
  <c r="G171" i="34" s="1"/>
  <c r="G170" i="34" s="1"/>
  <c r="G169" i="34" s="1"/>
  <c r="H167" i="34"/>
  <c r="G167" i="34"/>
  <c r="H164" i="34"/>
  <c r="H163" i="34" s="1"/>
  <c r="G164" i="34"/>
  <c r="G163" i="34" s="1"/>
  <c r="H160" i="34"/>
  <c r="H159" i="34" s="1"/>
  <c r="G160" i="34"/>
  <c r="G159" i="34" s="1"/>
  <c r="H156" i="34"/>
  <c r="H155" i="34" s="1"/>
  <c r="G156" i="34"/>
  <c r="G155" i="34" s="1"/>
  <c r="H152" i="34"/>
  <c r="H151" i="34" s="1"/>
  <c r="G152" i="34"/>
  <c r="G151" i="34" s="1"/>
  <c r="H149" i="34"/>
  <c r="H148" i="34" s="1"/>
  <c r="H147" i="34" s="1"/>
  <c r="G149" i="34"/>
  <c r="G148" i="34" s="1"/>
  <c r="G147" i="34" s="1"/>
  <c r="H145" i="34"/>
  <c r="H144" i="34" s="1"/>
  <c r="G145" i="34"/>
  <c r="G144" i="34" s="1"/>
  <c r="H135" i="34"/>
  <c r="G135" i="34"/>
  <c r="H132" i="34"/>
  <c r="G132" i="34"/>
  <c r="H129" i="34"/>
  <c r="G129" i="34"/>
  <c r="H123" i="34"/>
  <c r="H122" i="34" s="1"/>
  <c r="H121" i="34" s="1"/>
  <c r="G123" i="34"/>
  <c r="G122" i="34" s="1"/>
  <c r="G121" i="34" s="1"/>
  <c r="H116" i="34"/>
  <c r="H115" i="34" s="1"/>
  <c r="G116" i="34"/>
  <c r="G115" i="34" s="1"/>
  <c r="H113" i="34"/>
  <c r="H112" i="34" s="1"/>
  <c r="G113" i="34"/>
  <c r="G112" i="34" s="1"/>
  <c r="H110" i="34"/>
  <c r="G110" i="34"/>
  <c r="H105" i="34"/>
  <c r="H104" i="34" s="1"/>
  <c r="H103" i="34" s="1"/>
  <c r="H102" i="34" s="1"/>
  <c r="G105" i="34"/>
  <c r="G104" i="34" s="1"/>
  <c r="G103" i="34" s="1"/>
  <c r="G102" i="34" s="1"/>
  <c r="H99" i="34"/>
  <c r="H98" i="34" s="1"/>
  <c r="H97" i="34" s="1"/>
  <c r="H96" i="34" s="1"/>
  <c r="H95" i="34" s="1"/>
  <c r="G99" i="34"/>
  <c r="G98" i="34" s="1"/>
  <c r="G97" i="34" s="1"/>
  <c r="G96" i="34" s="1"/>
  <c r="G95" i="34" s="1"/>
  <c r="H88" i="34"/>
  <c r="H87" i="34" s="1"/>
  <c r="H86" i="34" s="1"/>
  <c r="G88" i="34"/>
  <c r="G87" i="34" s="1"/>
  <c r="G86" i="34" s="1"/>
  <c r="H92" i="34"/>
  <c r="H91" i="34" s="1"/>
  <c r="H90" i="34" s="1"/>
  <c r="G92" i="34"/>
  <c r="G91" i="34" s="1"/>
  <c r="G90" i="34" s="1"/>
  <c r="G79" i="34"/>
  <c r="G78" i="34" s="1"/>
  <c r="H79" i="34"/>
  <c r="H78" i="34" s="1"/>
  <c r="H76" i="34"/>
  <c r="G76" i="34"/>
  <c r="H74" i="34"/>
  <c r="G74" i="34"/>
  <c r="H71" i="34"/>
  <c r="H70" i="34" s="1"/>
  <c r="G71" i="34"/>
  <c r="G70" i="34" s="1"/>
  <c r="H66" i="34"/>
  <c r="H65" i="34" s="1"/>
  <c r="H64" i="34" s="1"/>
  <c r="G66" i="34"/>
  <c r="G65" i="34" s="1"/>
  <c r="G64" i="34" s="1"/>
  <c r="H62" i="34"/>
  <c r="H61" i="34" s="1"/>
  <c r="H60" i="34" s="1"/>
  <c r="H59" i="34" s="1"/>
  <c r="G62" i="34"/>
  <c r="G61" i="34" s="1"/>
  <c r="G60" i="34" s="1"/>
  <c r="G59" i="34" s="1"/>
  <c r="H56" i="34"/>
  <c r="H55" i="34" s="1"/>
  <c r="H54" i="34" s="1"/>
  <c r="H53" i="34" s="1"/>
  <c r="G56" i="34"/>
  <c r="G55" i="34" s="1"/>
  <c r="G54" i="34" s="1"/>
  <c r="G53" i="34" s="1"/>
  <c r="G48" i="34"/>
  <c r="G47" i="34" s="1"/>
  <c r="G46" i="34" s="1"/>
  <c r="G45" i="34" s="1"/>
  <c r="G44" i="34" s="1"/>
  <c r="H48" i="34"/>
  <c r="H47" i="34" s="1"/>
  <c r="H46" i="34" s="1"/>
  <c r="H45" i="34" s="1"/>
  <c r="H44" i="34" s="1"/>
  <c r="H42" i="34"/>
  <c r="H41" i="34" s="1"/>
  <c r="G42" i="34"/>
  <c r="G41" i="34" s="1"/>
  <c r="H39" i="34"/>
  <c r="H38" i="34" s="1"/>
  <c r="G39" i="34"/>
  <c r="G38" i="34" s="1"/>
  <c r="H31" i="34"/>
  <c r="H30" i="34" s="1"/>
  <c r="H29" i="34" s="1"/>
  <c r="H28" i="34" s="1"/>
  <c r="H27" i="34" s="1"/>
  <c r="G31" i="34"/>
  <c r="G30" i="34" s="1"/>
  <c r="G29" i="34" s="1"/>
  <c r="G28" i="34" s="1"/>
  <c r="G27" i="34" s="1"/>
  <c r="H24" i="34"/>
  <c r="H23" i="34" s="1"/>
  <c r="G24" i="34"/>
  <c r="G23" i="34" s="1"/>
  <c r="H21" i="34"/>
  <c r="H20" i="34" s="1"/>
  <c r="G21" i="34"/>
  <c r="G20" i="34" s="1"/>
  <c r="H15" i="34"/>
  <c r="H14" i="34" s="1"/>
  <c r="H13" i="34" s="1"/>
  <c r="H12" i="34" s="1"/>
  <c r="G15" i="34"/>
  <c r="G14" i="34" s="1"/>
  <c r="G13" i="34" s="1"/>
  <c r="G12" i="34" s="1"/>
  <c r="G200" i="33"/>
  <c r="G199" i="33" s="1"/>
  <c r="G198" i="33" s="1"/>
  <c r="G197" i="33" s="1"/>
  <c r="F200" i="33"/>
  <c r="F199" i="33" s="1"/>
  <c r="F198" i="33" s="1"/>
  <c r="F197" i="33" s="1"/>
  <c r="G193" i="33"/>
  <c r="G192" i="33" s="1"/>
  <c r="G191" i="33" s="1"/>
  <c r="G190" i="33" s="1"/>
  <c r="F193" i="33"/>
  <c r="F192" i="33" s="1"/>
  <c r="F191" i="33" s="1"/>
  <c r="F190" i="33" s="1"/>
  <c r="G186" i="33"/>
  <c r="F186" i="33"/>
  <c r="G184" i="33"/>
  <c r="F184" i="33"/>
  <c r="G179" i="33"/>
  <c r="G178" i="33" s="1"/>
  <c r="G177" i="33" s="1"/>
  <c r="F179" i="33"/>
  <c r="F178" i="33" s="1"/>
  <c r="F177" i="33" s="1"/>
  <c r="G173" i="33"/>
  <c r="F173" i="33"/>
  <c r="G170" i="33"/>
  <c r="G169" i="33" s="1"/>
  <c r="F170" i="33"/>
  <c r="F169" i="33" s="1"/>
  <c r="G166" i="33"/>
  <c r="G165" i="33" s="1"/>
  <c r="F166" i="33"/>
  <c r="F165" i="33" s="1"/>
  <c r="G162" i="33"/>
  <c r="G161" i="33" s="1"/>
  <c r="F162" i="33"/>
  <c r="F161" i="33" s="1"/>
  <c r="G159" i="33"/>
  <c r="G158" i="33" s="1"/>
  <c r="F159" i="33"/>
  <c r="F158" i="33" s="1"/>
  <c r="G155" i="33"/>
  <c r="G154" i="33" s="1"/>
  <c r="F155" i="33"/>
  <c r="F154" i="33" s="1"/>
  <c r="G151" i="33"/>
  <c r="G150" i="33" s="1"/>
  <c r="F151" i="33"/>
  <c r="F150" i="33" s="1"/>
  <c r="G145" i="33"/>
  <c r="G144" i="33" s="1"/>
  <c r="F145" i="33"/>
  <c r="F144" i="33" s="1"/>
  <c r="G140" i="33"/>
  <c r="F140" i="33"/>
  <c r="G137" i="33"/>
  <c r="F137" i="33"/>
  <c r="G134" i="33"/>
  <c r="F134" i="33"/>
  <c r="G130" i="33"/>
  <c r="G129" i="33" s="1"/>
  <c r="G128" i="33" s="1"/>
  <c r="F130" i="33"/>
  <c r="F129" i="33" s="1"/>
  <c r="G125" i="33"/>
  <c r="F125" i="33"/>
  <c r="G122" i="33"/>
  <c r="G121" i="33" s="1"/>
  <c r="F122" i="33"/>
  <c r="F121" i="33" s="1"/>
  <c r="G118" i="33"/>
  <c r="G117" i="33" s="1"/>
  <c r="G114" i="33" s="1"/>
  <c r="F118" i="33"/>
  <c r="F117" i="33" s="1"/>
  <c r="F114" i="33" s="1"/>
  <c r="G110" i="33"/>
  <c r="G109" i="33" s="1"/>
  <c r="G108" i="33" s="1"/>
  <c r="G107" i="33" s="1"/>
  <c r="F110" i="33"/>
  <c r="F109" i="33" s="1"/>
  <c r="F108" i="33" s="1"/>
  <c r="F107" i="33" s="1"/>
  <c r="G104" i="33"/>
  <c r="G103" i="33" s="1"/>
  <c r="G102" i="33" s="1"/>
  <c r="G101" i="33" s="1"/>
  <c r="G100" i="33" s="1"/>
  <c r="F104" i="33"/>
  <c r="F103" i="33" s="1"/>
  <c r="F102" i="33" s="1"/>
  <c r="F101" i="33" s="1"/>
  <c r="F100" i="33" s="1"/>
  <c r="G93" i="33"/>
  <c r="G92" i="33" s="1"/>
  <c r="G91" i="33" s="1"/>
  <c r="F93" i="33"/>
  <c r="F92" i="33" s="1"/>
  <c r="F91" i="33" s="1"/>
  <c r="G97" i="33"/>
  <c r="G96" i="33" s="1"/>
  <c r="F97" i="33"/>
  <c r="F96" i="33" s="1"/>
  <c r="G84" i="33"/>
  <c r="G83" i="33" s="1"/>
  <c r="F84" i="33"/>
  <c r="F83" i="33" s="1"/>
  <c r="G81" i="33"/>
  <c r="F81" i="33"/>
  <c r="G79" i="33"/>
  <c r="F79" i="33"/>
  <c r="G76" i="33"/>
  <c r="G75" i="33" s="1"/>
  <c r="F76" i="33"/>
  <c r="F75" i="33" s="1"/>
  <c r="G73" i="33"/>
  <c r="G72" i="33" s="1"/>
  <c r="F73" i="33"/>
  <c r="F72" i="33" s="1"/>
  <c r="G70" i="33"/>
  <c r="G69" i="33" s="1"/>
  <c r="F70" i="33"/>
  <c r="F69" i="33" s="1"/>
  <c r="G65" i="33"/>
  <c r="G64" i="33" s="1"/>
  <c r="G63" i="33" s="1"/>
  <c r="F65" i="33"/>
  <c r="F64" i="33" s="1"/>
  <c r="F63" i="33" s="1"/>
  <c r="G61" i="33"/>
  <c r="G60" i="33" s="1"/>
  <c r="G59" i="33" s="1"/>
  <c r="G58" i="33" s="1"/>
  <c r="F61" i="33"/>
  <c r="F60" i="33" s="1"/>
  <c r="F59" i="33" s="1"/>
  <c r="F58" i="33" s="1"/>
  <c r="G55" i="33"/>
  <c r="G54" i="33" s="1"/>
  <c r="G53" i="33" s="1"/>
  <c r="G52" i="33" s="1"/>
  <c r="F55" i="33"/>
  <c r="F54" i="33" s="1"/>
  <c r="F53" i="33" s="1"/>
  <c r="F52" i="33" s="1"/>
  <c r="G47" i="33"/>
  <c r="G46" i="33" s="1"/>
  <c r="F47" i="33"/>
  <c r="F46" i="33" s="1"/>
  <c r="G41" i="33"/>
  <c r="G40" i="33" s="1"/>
  <c r="F41" i="33"/>
  <c r="F40" i="33" s="1"/>
  <c r="G38" i="33"/>
  <c r="G37" i="33" s="1"/>
  <c r="F38" i="33"/>
  <c r="F37" i="33" s="1"/>
  <c r="G30" i="33"/>
  <c r="G29" i="33" s="1"/>
  <c r="G28" i="33" s="1"/>
  <c r="G27" i="33" s="1"/>
  <c r="G26" i="33" s="1"/>
  <c r="F30" i="33"/>
  <c r="F29" i="33" s="1"/>
  <c r="F28" i="33" s="1"/>
  <c r="F27" i="33" s="1"/>
  <c r="F26" i="33" s="1"/>
  <c r="G23" i="33"/>
  <c r="G22" i="33" s="1"/>
  <c r="F23" i="33"/>
  <c r="F22" i="33" s="1"/>
  <c r="G20" i="33"/>
  <c r="G19" i="33" s="1"/>
  <c r="F20" i="33"/>
  <c r="F19" i="33" s="1"/>
  <c r="G14" i="33"/>
  <c r="G13" i="33" s="1"/>
  <c r="F14" i="33"/>
  <c r="F13" i="33" s="1"/>
  <c r="E38" i="13"/>
  <c r="D38" i="13"/>
  <c r="E36" i="13"/>
  <c r="D36" i="13"/>
  <c r="E33" i="13"/>
  <c r="D33" i="13"/>
  <c r="E30" i="13"/>
  <c r="D30" i="13"/>
  <c r="E26" i="13"/>
  <c r="D26" i="13"/>
  <c r="D41" i="13" s="1"/>
  <c r="E21" i="13"/>
  <c r="D21" i="13"/>
  <c r="E17" i="13"/>
  <c r="D17" i="13"/>
  <c r="E9" i="13"/>
  <c r="D9" i="13"/>
  <c r="E44" i="14"/>
  <c r="E43" i="14" s="1"/>
  <c r="D44" i="14"/>
  <c r="D43" i="14" s="1"/>
  <c r="E41" i="14"/>
  <c r="D41" i="14"/>
  <c r="E36" i="14"/>
  <c r="D36" i="14"/>
  <c r="E31" i="14"/>
  <c r="D31" i="14"/>
  <c r="E26" i="14"/>
  <c r="D26" i="14"/>
  <c r="E23" i="14"/>
  <c r="D23" i="14"/>
  <c r="E20" i="14"/>
  <c r="D20" i="14"/>
  <c r="E17" i="14"/>
  <c r="D17" i="14"/>
  <c r="E14" i="14"/>
  <c r="D14" i="14"/>
  <c r="E12" i="14"/>
  <c r="D12" i="14"/>
  <c r="E10" i="14"/>
  <c r="D10" i="14"/>
  <c r="G153" i="33" l="1"/>
  <c r="G127" i="33" s="1"/>
  <c r="F153" i="33"/>
  <c r="H143" i="34"/>
  <c r="H142" i="34" s="1"/>
  <c r="H120" i="34" s="1"/>
  <c r="G143" i="34"/>
  <c r="G142" i="34" s="1"/>
  <c r="G120" i="34" s="1"/>
  <c r="G94" i="34"/>
  <c r="H94" i="34"/>
  <c r="G162" i="34"/>
  <c r="H162" i="34"/>
  <c r="G81" i="34"/>
  <c r="H81" i="34"/>
  <c r="G109" i="34"/>
  <c r="G108" i="34" s="1"/>
  <c r="H158" i="34"/>
  <c r="G158" i="34"/>
  <c r="H109" i="34"/>
  <c r="H108" i="34" s="1"/>
  <c r="G183" i="34"/>
  <c r="G182" i="34" s="1"/>
  <c r="H73" i="34"/>
  <c r="H177" i="34"/>
  <c r="H176" i="34" s="1"/>
  <c r="H183" i="34"/>
  <c r="H182" i="34" s="1"/>
  <c r="E41" i="13"/>
  <c r="G120" i="33"/>
  <c r="F183" i="33"/>
  <c r="F182" i="33" s="1"/>
  <c r="F181" i="33" s="1"/>
  <c r="F176" i="33"/>
  <c r="F175" i="33" s="1"/>
  <c r="F133" i="33"/>
  <c r="F132" i="33" s="1"/>
  <c r="F128" i="33" s="1"/>
  <c r="F127" i="33" s="1"/>
  <c r="G176" i="33"/>
  <c r="G175" i="33" s="1"/>
  <c r="G183" i="33"/>
  <c r="G182" i="33" s="1"/>
  <c r="G181" i="33" s="1"/>
  <c r="G45" i="33"/>
  <c r="G44" i="33" s="1"/>
  <c r="G43" i="33" s="1"/>
  <c r="F45" i="33"/>
  <c r="F44" i="33" s="1"/>
  <c r="F43" i="33" s="1"/>
  <c r="G133" i="33"/>
  <c r="G132" i="33" s="1"/>
  <c r="G36" i="33"/>
  <c r="G35" i="33" s="1"/>
  <c r="E35" i="14"/>
  <c r="D35" i="14"/>
  <c r="D16" i="4"/>
  <c r="D15" i="4" s="1"/>
  <c r="E21" i="4"/>
  <c r="D10" i="4"/>
  <c r="E10" i="4"/>
  <c r="G177" i="34"/>
  <c r="G176" i="34" s="1"/>
  <c r="H128" i="34"/>
  <c r="H127" i="34" s="1"/>
  <c r="G128" i="34"/>
  <c r="G127" i="34" s="1"/>
  <c r="G73" i="34"/>
  <c r="H37" i="34"/>
  <c r="H36" i="34" s="1"/>
  <c r="G37" i="34"/>
  <c r="G35" i="34" s="1"/>
  <c r="G19" i="34"/>
  <c r="G18" i="34" s="1"/>
  <c r="H19" i="34"/>
  <c r="G11" i="34"/>
  <c r="H11" i="34"/>
  <c r="F189" i="33"/>
  <c r="F188" i="33" s="1"/>
  <c r="G189" i="33"/>
  <c r="G188" i="33" s="1"/>
  <c r="G168" i="33"/>
  <c r="G164" i="33" s="1"/>
  <c r="F168" i="33"/>
  <c r="F164" i="33" s="1"/>
  <c r="F120" i="33"/>
  <c r="F113" i="33" s="1"/>
  <c r="F99" i="33" s="1"/>
  <c r="F95" i="33"/>
  <c r="F86" i="33" s="1"/>
  <c r="G95" i="33"/>
  <c r="G86" i="33" s="1"/>
  <c r="F36" i="33"/>
  <c r="F35" i="33" s="1"/>
  <c r="F18" i="33"/>
  <c r="F16" i="33" s="1"/>
  <c r="G18" i="33"/>
  <c r="G17" i="33" s="1"/>
  <c r="F78" i="33"/>
  <c r="F68" i="33" s="1"/>
  <c r="F57" i="33" s="1"/>
  <c r="G78" i="33"/>
  <c r="G68" i="33" s="1"/>
  <c r="G57" i="33" s="1"/>
  <c r="G113" i="33"/>
  <c r="G99" i="33" s="1"/>
  <c r="G12" i="33"/>
  <c r="G11" i="33" s="1"/>
  <c r="G10" i="33"/>
  <c r="F10" i="33"/>
  <c r="F12" i="33"/>
  <c r="F11" i="33" s="1"/>
  <c r="D9" i="14"/>
  <c r="E9" i="14"/>
  <c r="H69" i="34" l="1"/>
  <c r="H58" i="34" s="1"/>
  <c r="G69" i="34"/>
  <c r="G58" i="34" s="1"/>
  <c r="H35" i="34"/>
  <c r="G36" i="34"/>
  <c r="F17" i="33"/>
  <c r="G34" i="33"/>
  <c r="F34" i="33"/>
  <c r="F9" i="33" s="1"/>
  <c r="E9" i="4"/>
  <c r="D9" i="4"/>
  <c r="G17" i="34"/>
  <c r="H18" i="34"/>
  <c r="H17" i="34"/>
  <c r="G16" i="33"/>
  <c r="D46" i="14"/>
  <c r="E46" i="14"/>
  <c r="G10" i="34" l="1"/>
  <c r="H10" i="34"/>
  <c r="G9" i="33"/>
  <c r="H9" i="34" l="1"/>
  <c r="G9" i="34"/>
  <c r="C44" i="14"/>
  <c r="C43" i="14" l="1"/>
  <c r="F22" i="26" l="1"/>
  <c r="C26" i="14" l="1"/>
  <c r="F24" i="34" l="1"/>
  <c r="E30" i="33" l="1"/>
  <c r="E23" i="33"/>
  <c r="F156" i="34" l="1"/>
  <c r="F155" i="34" s="1"/>
  <c r="F79" i="34"/>
  <c r="F78" i="34" s="1"/>
  <c r="F48" i="34"/>
  <c r="F47" i="34" s="1"/>
  <c r="E47" i="33"/>
  <c r="E46" i="33" s="1"/>
  <c r="F46" i="34" l="1"/>
  <c r="F45" i="34" s="1"/>
  <c r="F44" i="34" s="1"/>
  <c r="E45" i="33"/>
  <c r="E44" i="33" s="1"/>
  <c r="E43" i="33" s="1"/>
  <c r="E159" i="33"/>
  <c r="E162" i="33"/>
  <c r="E161" i="33" s="1"/>
  <c r="E122" i="33"/>
  <c r="E84" i="33"/>
  <c r="E83" i="33" s="1"/>
  <c r="C33" i="13" l="1"/>
  <c r="C13" i="4" l="1"/>
  <c r="C11" i="4"/>
  <c r="E22" i="26" l="1"/>
  <c r="D22" i="26" l="1"/>
  <c r="F132" i="34" l="1"/>
  <c r="F129" i="34"/>
  <c r="E137" i="33"/>
  <c r="E134" i="33"/>
  <c r="F149" i="34" l="1"/>
  <c r="F148" i="34" s="1"/>
  <c r="F147" i="34" s="1"/>
  <c r="F135" i="34"/>
  <c r="E155" i="33"/>
  <c r="E154" i="33" s="1"/>
  <c r="E153" i="33" s="1"/>
  <c r="E140" i="33"/>
  <c r="F123" i="34" l="1"/>
  <c r="E130" i="33"/>
  <c r="F194" i="34" l="1"/>
  <c r="F193" i="34" s="1"/>
  <c r="F192" i="34" s="1"/>
  <c r="F191" i="34" s="1"/>
  <c r="F187" i="34"/>
  <c r="F186" i="34" s="1"/>
  <c r="F180" i="34"/>
  <c r="F178" i="34"/>
  <c r="F173" i="34"/>
  <c r="F172" i="34" s="1"/>
  <c r="F171" i="34" s="1"/>
  <c r="F167" i="34"/>
  <c r="F164" i="34"/>
  <c r="F163" i="34" s="1"/>
  <c r="F160" i="34"/>
  <c r="F159" i="34" s="1"/>
  <c r="F152" i="34"/>
  <c r="F151" i="34" s="1"/>
  <c r="F145" i="34"/>
  <c r="F144" i="34" s="1"/>
  <c r="F139" i="34"/>
  <c r="F138" i="34" s="1"/>
  <c r="F122" i="34"/>
  <c r="F121" i="34" s="1"/>
  <c r="F116" i="34"/>
  <c r="F115" i="34" s="1"/>
  <c r="F113" i="34"/>
  <c r="F112" i="34" s="1"/>
  <c r="F110" i="34"/>
  <c r="F105" i="34"/>
  <c r="F104" i="34" s="1"/>
  <c r="F103" i="34" s="1"/>
  <c r="F102" i="34" s="1"/>
  <c r="F94" i="34" s="1"/>
  <c r="F99" i="34"/>
  <c r="F98" i="34" s="1"/>
  <c r="F97" i="34" s="1"/>
  <c r="F96" i="34" s="1"/>
  <c r="F95" i="34" s="1"/>
  <c r="F88" i="34"/>
  <c r="F87" i="34" s="1"/>
  <c r="F86" i="34" s="1"/>
  <c r="F92" i="34"/>
  <c r="F91" i="34" s="1"/>
  <c r="F90" i="34" s="1"/>
  <c r="F76" i="34"/>
  <c r="F74" i="34"/>
  <c r="F71" i="34"/>
  <c r="F70" i="34" s="1"/>
  <c r="F66" i="34"/>
  <c r="F65" i="34" s="1"/>
  <c r="F64" i="34" s="1"/>
  <c r="F62" i="34"/>
  <c r="F61" i="34" s="1"/>
  <c r="F60" i="34" s="1"/>
  <c r="F59" i="34" s="1"/>
  <c r="F56" i="34"/>
  <c r="F55" i="34" s="1"/>
  <c r="F54" i="34" s="1"/>
  <c r="F53" i="34" s="1"/>
  <c r="F42" i="34"/>
  <c r="F41" i="34" s="1"/>
  <c r="F39" i="34"/>
  <c r="F38" i="34" s="1"/>
  <c r="F31" i="34"/>
  <c r="F30" i="34" s="1"/>
  <c r="F29" i="34" s="1"/>
  <c r="F28" i="34" s="1"/>
  <c r="F27" i="34" s="1"/>
  <c r="F23" i="34"/>
  <c r="F21" i="34"/>
  <c r="F20" i="34" s="1"/>
  <c r="F15" i="34"/>
  <c r="F14" i="34" s="1"/>
  <c r="E145" i="33"/>
  <c r="F162" i="34" l="1"/>
  <c r="F81" i="34"/>
  <c r="F73" i="34"/>
  <c r="F158" i="34"/>
  <c r="F109" i="34"/>
  <c r="F177" i="34"/>
  <c r="F176" i="34" s="1"/>
  <c r="F11" i="34"/>
  <c r="F13" i="34"/>
  <c r="F12" i="34" s="1"/>
  <c r="F37" i="34"/>
  <c r="F35" i="34" s="1"/>
  <c r="F170" i="34"/>
  <c r="F169" i="34" s="1"/>
  <c r="F19" i="34"/>
  <c r="F17" i="34" s="1"/>
  <c r="F128" i="34"/>
  <c r="F127" i="34" s="1"/>
  <c r="F69" i="34" l="1"/>
  <c r="F58" i="34" s="1"/>
  <c r="F10" i="34" s="1"/>
  <c r="F183" i="34"/>
  <c r="F182" i="34" s="1"/>
  <c r="F120" i="34"/>
  <c r="F18" i="34"/>
  <c r="F108" i="34"/>
  <c r="F36" i="34"/>
  <c r="F9" i="34" l="1"/>
  <c r="E173" i="33"/>
  <c r="E110" i="33"/>
  <c r="E193" i="33" l="1"/>
  <c r="E170" i="33" l="1"/>
  <c r="E169" i="33" s="1"/>
  <c r="E168" i="33" s="1"/>
  <c r="E158" i="33" l="1"/>
  <c r="C36" i="14" l="1"/>
  <c r="E200" i="33" l="1"/>
  <c r="E199" i="33" s="1"/>
  <c r="E198" i="33" s="1"/>
  <c r="E197" i="33" s="1"/>
  <c r="E192" i="33"/>
  <c r="E191" i="33" s="1"/>
  <c r="E190" i="33" s="1"/>
  <c r="E186" i="33"/>
  <c r="E184" i="33"/>
  <c r="E179" i="33"/>
  <c r="E178" i="33" s="1"/>
  <c r="E177" i="33" s="1"/>
  <c r="E166" i="33"/>
  <c r="E165" i="33" s="1"/>
  <c r="E164" i="33" s="1"/>
  <c r="E151" i="33"/>
  <c r="E150" i="33" s="1"/>
  <c r="E144" i="33"/>
  <c r="E133" i="33"/>
  <c r="E129" i="33"/>
  <c r="E125" i="33"/>
  <c r="E121" i="33"/>
  <c r="E118" i="33"/>
  <c r="E117" i="33" s="1"/>
  <c r="E114" i="33" s="1"/>
  <c r="E109" i="33"/>
  <c r="E108" i="33" s="1"/>
  <c r="E107" i="33" s="1"/>
  <c r="E104" i="33"/>
  <c r="E103" i="33" s="1"/>
  <c r="E93" i="33"/>
  <c r="E92" i="33" s="1"/>
  <c r="E91" i="33" s="1"/>
  <c r="E97" i="33"/>
  <c r="E96" i="33" s="1"/>
  <c r="E95" i="33" s="1"/>
  <c r="E81" i="33"/>
  <c r="E79" i="33"/>
  <c r="E76" i="33"/>
  <c r="E75" i="33" s="1"/>
  <c r="E73" i="33"/>
  <c r="E72" i="33" s="1"/>
  <c r="E70" i="33"/>
  <c r="E69" i="33" s="1"/>
  <c r="E65" i="33"/>
  <c r="E64" i="33" s="1"/>
  <c r="E63" i="33" s="1"/>
  <c r="E61" i="33"/>
  <c r="E60" i="33" s="1"/>
  <c r="E59" i="33" s="1"/>
  <c r="E58" i="33" s="1"/>
  <c r="E55" i="33"/>
  <c r="E54" i="33" s="1"/>
  <c r="E53" i="33" s="1"/>
  <c r="E52" i="33" s="1"/>
  <c r="E41" i="33"/>
  <c r="E40" i="33" s="1"/>
  <c r="E38" i="33"/>
  <c r="E37" i="33" s="1"/>
  <c r="E22" i="33"/>
  <c r="E20" i="33"/>
  <c r="E19" i="33" s="1"/>
  <c r="E14" i="33"/>
  <c r="E13" i="33" s="1"/>
  <c r="E12" i="33" s="1"/>
  <c r="E11" i="33" s="1"/>
  <c r="E86" i="33" l="1"/>
  <c r="E78" i="33"/>
  <c r="E68" i="33" s="1"/>
  <c r="E57" i="33" s="1"/>
  <c r="E120" i="33"/>
  <c r="E176" i="33"/>
  <c r="E175" i="33" s="1"/>
  <c r="E132" i="33"/>
  <c r="E128" i="33" s="1"/>
  <c r="E18" i="33"/>
  <c r="E17" i="33" s="1"/>
  <c r="E183" i="33"/>
  <c r="E182" i="33" s="1"/>
  <c r="E181" i="33" s="1"/>
  <c r="E29" i="33"/>
  <c r="E28" i="33" s="1"/>
  <c r="E27" i="33" s="1"/>
  <c r="E26" i="33" s="1"/>
  <c r="E102" i="33"/>
  <c r="E101" i="33" s="1"/>
  <c r="E100" i="33" s="1"/>
  <c r="E36" i="33"/>
  <c r="E10" i="33"/>
  <c r="E16" i="33" l="1"/>
  <c r="E127" i="33"/>
  <c r="E189" i="33"/>
  <c r="E188" i="33" s="1"/>
  <c r="E113" i="33"/>
  <c r="E35" i="33"/>
  <c r="E34" i="33"/>
  <c r="E9" i="33" l="1"/>
  <c r="C20" i="14"/>
  <c r="C36" i="13" l="1"/>
  <c r="C28" i="4" l="1"/>
  <c r="C27" i="4" s="1"/>
  <c r="C26" i="4" s="1"/>
  <c r="C24" i="4"/>
  <c r="C23" i="4" s="1"/>
  <c r="C22" i="4" s="1"/>
  <c r="C19" i="4"/>
  <c r="C17" i="4"/>
  <c r="C16" i="4" s="1"/>
  <c r="C15" i="4" s="1"/>
  <c r="C38" i="13"/>
  <c r="C30" i="13"/>
  <c r="C26" i="13"/>
  <c r="C21" i="13"/>
  <c r="C9" i="13"/>
  <c r="C41" i="14"/>
  <c r="C31" i="14"/>
  <c r="C23" i="14"/>
  <c r="C17" i="14"/>
  <c r="C14" i="14"/>
  <c r="C12" i="14"/>
  <c r="C10" i="14"/>
  <c r="C41" i="13" l="1"/>
  <c r="C35" i="14"/>
  <c r="C9" i="14"/>
  <c r="C21" i="4"/>
  <c r="C10" i="4"/>
  <c r="C46" i="14" l="1"/>
  <c r="C9" i="4"/>
</calcChain>
</file>

<file path=xl/sharedStrings.xml><?xml version="1.0" encoding="utf-8"?>
<sst xmlns="http://schemas.openxmlformats.org/spreadsheetml/2006/main" count="1793" uniqueCount="459">
  <si>
    <t>тыс. рублей</t>
  </si>
  <si>
    <t>наименование</t>
  </si>
  <si>
    <t>код источников</t>
  </si>
  <si>
    <t>Сумма</t>
  </si>
  <si>
    <t>000 01 00 00 00 00 0000 000</t>
  </si>
  <si>
    <t>Кредиты кредитных организаций в валюте Российской Федерации</t>
  </si>
  <si>
    <t>000 01 02 00 00 00 0000 000</t>
  </si>
  <si>
    <t>000 01 02 00 00 00 0000 700</t>
  </si>
  <si>
    <t>903 01 02 00 00 13 0000 710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</si>
  <si>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</si>
  <si>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</si>
  <si>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903 01 02 00 00 13 0000 810</t>
  </si>
  <si>
    <t>000 01 03 00 00 00 0000 000</t>
  </si>
  <si>
    <t>000 01 03 01 00 00 0000 700</t>
  </si>
  <si>
    <t>903 01 03 01 00 13 0000 710</t>
  </si>
  <si>
    <t>000 01 03 01 00 00 0000 800</t>
  </si>
  <si>
    <t>903 01 03 01 00 13 0000 810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</si>
  <si>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</si>
  <si>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</si>
  <si>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</si>
  <si>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</si>
  <si>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</si>
  <si>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</si>
  <si>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</si>
  <si>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</si>
  <si>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</si>
  <si>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</si>
  <si>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</si>
  <si>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</si>
  <si>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</si>
  <si>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</si>
  <si>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</si>
  <si>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000 01 05 02 01 13 0000 610</t>
  </si>
  <si>
    <t>Код бюджетной классификации 
Российской Федерации</t>
  </si>
  <si>
    <t>Наименование</t>
  </si>
  <si>
    <t>РзПР</t>
  </si>
  <si>
    <t>КЦСР</t>
  </si>
  <si>
    <t>КВР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</si>
  <si>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</si>
  <si>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</si>
  <si>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</si>
  <si>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</si>
  <si>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</si>
  <si>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 "Железногорск-Илимское городское поселение"</t>
  </si>
  <si>
    <t>80 1 01 00000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</si>
  <si>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</si>
  <si>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</si>
  <si>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</si>
  <si>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</si>
  <si>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Обеспечение деятельности Думы Железногорск-Илимского городского поселения </t>
  </si>
  <si>
    <t>80 3 00 00000</t>
  </si>
  <si>
    <t>Аппарат Думы Железногорск-Илимского городского поселения</t>
  </si>
  <si>
    <t>80 3 01 00000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</si>
  <si>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</si>
  <si>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</si>
  <si>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</si>
  <si>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</si>
  <si>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Председатель Думы Железногорск-Илимского городского поселения</t>
  </si>
  <si>
    <t>80 3 02 00000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</si>
  <si>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</si>
  <si>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</si>
  <si>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администрации муниципального образования "Железногорск-Илимское городское поселение"</t>
  </si>
  <si>
    <t>80 2 01 00000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</si>
  <si>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</si>
  <si>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</si>
  <si>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Ревизионной комиссии города Железногорска-Илимского</t>
  </si>
  <si>
    <t>80 4 00 00000</t>
  </si>
  <si>
    <t>Аппарат Ревизионной комиссии города Железногорска-Илимского</t>
  </si>
  <si>
    <t>80 4 01 00000</t>
  </si>
  <si>
    <t>Председатель Ревизионной комиссии города Железногорска-Илимского</t>
  </si>
  <si>
    <t>80 4 02 00000</t>
  </si>
  <si>
    <t>Резервные фонды</t>
  </si>
  <si>
    <t>0111</t>
  </si>
  <si>
    <t>Резервный фонд администрации муниципального образования "Железногорск-Илимское городское поселение"</t>
  </si>
  <si>
    <t>Другие общегосударственные вопросы</t>
  </si>
  <si>
    <t>0113</t>
  </si>
  <si>
    <t>Управление муниципальной собственностью муниципального образования "Железногорск-Илимское городское поселение"</t>
  </si>
  <si>
    <t>Выполнение других обязательств муниципального образования "Железногорск-Илимское городское поселение"</t>
  </si>
  <si>
    <t xml:space="preserve">Прочие мероприятия по выполнению других обязательств муниципального образования 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</si>
  <si>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</si>
  <si>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</si>
  <si>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</si>
  <si>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0300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</si>
  <si>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</si>
  <si>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</si>
  <si>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</si>
  <si>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</si>
  <si>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</si>
  <si>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Общеэкономические вопросы                                   </t>
  </si>
  <si>
    <t>0401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</si>
  <si>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</si>
  <si>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</si>
  <si>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</si>
  <si>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</si>
  <si>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</si>
  <si>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</si>
  <si>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</si>
  <si>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</si>
  <si>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</si>
  <si>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</si>
  <si>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</si>
  <si>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</si>
  <si>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</si>
  <si>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 xml:space="preserve">Прочие мероприятия по благоустройству территории муниципального образования "Железногорск-Илимское городское поселение" 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</si>
  <si>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</si>
  <si>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</si>
  <si>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</si>
  <si>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</si>
  <si>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</si>
  <si>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</si>
  <si>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79 9 01 00000</t>
  </si>
  <si>
    <t>79 9 01 66100</t>
  </si>
  <si>
    <t>СОЦИАЛЬНАЯ ПОЛИТИКА</t>
  </si>
  <si>
    <t>1000</t>
  </si>
  <si>
    <t>Пенсионное обеспечение</t>
  </si>
  <si>
    <t>1001</t>
  </si>
  <si>
    <t>Выплата пенсии за выслугу лет гражданам, замещавшим должности муниципальной службы</t>
  </si>
  <si>
    <t>ФИЗИЧЕСКАЯ КУЛЬТУРА И СПОРТ</t>
  </si>
  <si>
    <t>1100</t>
  </si>
  <si>
    <t>Физическая культура</t>
  </si>
  <si>
    <t>1101</t>
  </si>
  <si>
    <t>1300</t>
  </si>
  <si>
    <t>1301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</si>
  <si>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</si>
  <si>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</si>
  <si>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</si>
  <si>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ИТОГО РАСХОДОВ</t>
  </si>
  <si>
    <t>КВСР</t>
  </si>
  <si>
    <t>администрация муниципального образования "Железногорск-Илимское городское поселение"</t>
  </si>
  <si>
    <t>903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</si>
  <si>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</si>
  <si>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Общеэкономические вопросы </t>
  </si>
  <si>
    <t>Пенсионное обесечение</t>
  </si>
  <si>
    <t xml:space="preserve">Физическая культура </t>
  </si>
  <si>
    <t xml:space="preserve">Наименование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</si>
  <si>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</si>
  <si>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</si>
  <si>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</si>
  <si>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</si>
  <si>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</si>
  <si>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000  1 01 02000 01 0000 110</t>
  </si>
  <si>
    <t>000 1 03 00000 00 0000 000</t>
  </si>
  <si>
    <t>000 1 03 02000 01 0000 110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</si>
  <si>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</si>
  <si>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</si>
  <si>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</si>
  <si>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</si>
  <si>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</si>
  <si>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</si>
  <si>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</si>
  <si>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</si>
  <si>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</si>
  <si>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</si>
  <si>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000 1 11 09000 00 0000 120</t>
  </si>
  <si>
    <t xml:space="preserve"> 000 1 13 00000 00 0000 000</t>
  </si>
  <si>
    <t>Доходы от компенсации затрат государства</t>
  </si>
  <si>
    <t>000 1 13 02000 00 0000 130</t>
  </si>
  <si>
    <t>ДОХОДЫ ОТ ПРОДАЖИ МАТЕРИАЛЬНЫХ И НЕМАТЕРИАЛЬНЫХ АКТИВОВ</t>
  </si>
  <si>
    <t>000 1 14 00000 00 0000 000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</si>
  <si>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</si>
  <si>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</si>
  <si>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</si>
  <si>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</si>
  <si>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</si>
  <si>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</si>
  <si>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</si>
  <si>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</si>
  <si>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</si>
  <si>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</si>
  <si>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</si>
  <si>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000 2 02 00000 00 0000 000</t>
  </si>
  <si>
    <t>Субвенции бюджетам бюджетной системы Российской Федерации</t>
  </si>
  <si>
    <t>ИТОГО ДОХОДОВ</t>
  </si>
  <si>
    <t>НАЦИОНАЛЬНАЯ БЕЗОПАСНОСТЬ И ПРАВООХРАНИТЕЛЬНАЯ  ДЕЯТЕЛЬНОСТЬ</t>
  </si>
  <si>
    <t>Муниципальная программа "Формирование современной городской среды на территории города Железногорск-Илимский"</t>
  </si>
  <si>
    <t>000 2 02 20000 00 0000 150</t>
  </si>
  <si>
    <t>000 2 02 30000 00 0000 150</t>
  </si>
  <si>
    <t>000 2 02 30024 00 0000 150</t>
  </si>
  <si>
    <t>Муниципальная программа "Молодежь муниципального образования "Железногорск-Илимское городское поселение"</t>
  </si>
  <si>
    <t>Муниципальная программа "Энергосбережение и повышение энергоэффективности на территории муниципального образования "Железногорск-Илимское городское поселение"</t>
  </si>
  <si>
    <t>Муниципальная программа "Обеспечение пожарной безопасности в муниципальном образовании "Железногорск-Илимское городское поселение"</t>
  </si>
  <si>
    <t>Муниципальная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"Железногорск-Илимское городское поселение"</t>
  </si>
  <si>
    <t>Муниципальная программа "Капитальный ремонт и ремонт автомобильных дорог общего пользования на территории муниципального образования "Железногорск-Илимское городское поселение"</t>
  </si>
  <si>
    <t>Акцизы по подакцизным товарам (продукции), производимым на территории Российской Федерации</t>
  </si>
  <si>
    <t>80 0 00 00000</t>
  </si>
  <si>
    <t>80 1 00 00000</t>
  </si>
  <si>
    <t>80 1 01 40100</t>
  </si>
  <si>
    <t>80 3 01 40100</t>
  </si>
  <si>
    <t>80 3 02 40100</t>
  </si>
  <si>
    <t>Финансовое обеспечение функций органов местного самоуправления</t>
  </si>
  <si>
    <t>Обеспечение деятельности органов местного самоуправления муниципального образования "Железногорск-Илимское городское поселение"</t>
  </si>
  <si>
    <t>80 2 01 40100</t>
  </si>
  <si>
    <t>80 2 00 00000</t>
  </si>
  <si>
    <t>80 4 01 40100</t>
  </si>
  <si>
    <t>80 4 02 40100</t>
  </si>
  <si>
    <t>80 5 00 00000</t>
  </si>
  <si>
    <t>80 2 ГП 00000</t>
  </si>
  <si>
    <t>Обеспечение реализации отдельных государственных полномочий, переданных в соответствии с нормативно-правовыми актами Иркутской области</t>
  </si>
  <si>
    <t>80 2 ГП 73150</t>
  </si>
  <si>
    <t>Финансовое обеспечение реализации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</si>
  <si>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81 1 00 00000</t>
  </si>
  <si>
    <t>81 0 00 00000</t>
  </si>
  <si>
    <t>Мероприятия по оценке недвижимости, признанию прав и регулированию отношений по муниципальной собственности муниципального образования «Железногорск-Илимское городское поселение»</t>
  </si>
  <si>
    <t>Оценка недвижимости, признание прав и регулирование отношений по муниципальной собственности</t>
  </si>
  <si>
    <t>82 0 00 00000</t>
  </si>
  <si>
    <t>Представительские расходы, прием и обслуживание делегаций, членские взносы, денежные вознаграждения, организация и проведение общегородских культурно-массовых мероприятий</t>
  </si>
  <si>
    <t>80 5 00 43000</t>
  </si>
  <si>
    <t>82 2 00 45000</t>
  </si>
  <si>
    <t>Присвоение звания "Почетный гражданин города Железногорск-Илимский"</t>
  </si>
  <si>
    <t>82 4 00 00000</t>
  </si>
  <si>
    <t>82 4 00 46000</t>
  </si>
  <si>
    <t>Информационное освещение деятельности органов местного самоуправления муниципального образования "Железногорск-Илимское городское поселение" в средствах массовой информации и на официальном сайте</t>
  </si>
  <si>
    <t>Мероприятия по информационному освещению деятельности органов местного самоуправления муниципального образования "Железногорск-Илимское городское поселение" в средствах массовой информации и на официальном сайте</t>
  </si>
  <si>
    <t>82 5 00 00000</t>
  </si>
  <si>
    <t>Расходы местных бюджетов, в целях софинансирования которых из областного бюджета предоставляются субсидии</t>
  </si>
  <si>
    <t>82 5 00 45000</t>
  </si>
  <si>
    <t>Исполнение судебных актов по обращению взыскания на средства местного бюджета</t>
  </si>
  <si>
    <t>82 5 00 47000</t>
  </si>
  <si>
    <t>Мероприятия по профилактике терроризма и экстремизма, а также минимизацию и (или) ликвидацию последствий проявлений терроризма и экстремизма</t>
  </si>
  <si>
    <t>Мероприятия по обеспечению мер противопожарной безопасности</t>
  </si>
  <si>
    <t>79 5 00 00000</t>
  </si>
  <si>
    <t>79 5 00 S0000</t>
  </si>
  <si>
    <t>79 5 00 64100</t>
  </si>
  <si>
    <t>86 0 00 00000</t>
  </si>
  <si>
    <t>86 0 00 64200</t>
  </si>
  <si>
    <t>Мероприятия, направленные на повышение безопасности дорожного движения на автомобильных дорогах</t>
  </si>
  <si>
    <t>Муниципальная программа "Переселение граждан из ветхого и аварийного жилищного фонда Железногорск-Илимского городского поселения "</t>
  </si>
  <si>
    <t>79 3 00 00000</t>
  </si>
  <si>
    <t>79 3 00 65000</t>
  </si>
  <si>
    <t>Мероприятия по переселению граждан из ветхого и аварийного жилищного фонда</t>
  </si>
  <si>
    <t>88 2 00 00000</t>
  </si>
  <si>
    <t>88 2 00 65200</t>
  </si>
  <si>
    <t>93 0 00 00000</t>
  </si>
  <si>
    <t>93 0 00 69000</t>
  </si>
  <si>
    <t>79 А 00 00000</t>
  </si>
  <si>
    <t>79 Б 00 00000</t>
  </si>
  <si>
    <t>Муниципальная программа "Развитие физической культуры и спорта в муниципальном образовании «Железногорск-Илимское городское поселение»»</t>
  </si>
  <si>
    <t>Выплата ежемесячной доплаты к пенсии Главе муниципального образования "Железногорск-Илимское городское поселение", пенсии за выслугу лет гражданам, замещавщим должности муниципальной службы</t>
  </si>
  <si>
    <t>94 0 00 00000</t>
  </si>
  <si>
    <t>94 0 00 67100</t>
  </si>
  <si>
    <t>94 0 00 67200</t>
  </si>
  <si>
    <t>Выплата ежемесячной доплаты к страховой пенсии по старости лицам, замещавшим должность Главы муниципального образования "Железногорск-Илимское городское поселение"</t>
  </si>
  <si>
    <t>79 9 00 00000</t>
  </si>
  <si>
    <t>Подпрограмма "Развитие молодежной политики"</t>
  </si>
  <si>
    <t>Организация и проведение мероприятий с детьми и молодежью</t>
  </si>
  <si>
    <t>79 В 00 00000</t>
  </si>
  <si>
    <t>Мероприятия по благоустройству территории муниципального образования «Железногорск-Илимское городское поселение»</t>
  </si>
  <si>
    <t>90 0 00 00000</t>
  </si>
  <si>
    <t>Благоустройство территории муниципального образования «Железногорск-Илимское городское поселение»</t>
  </si>
  <si>
    <t>90 1 00 00000</t>
  </si>
  <si>
    <t>90 1 00 65700</t>
  </si>
  <si>
    <t>79 8 00 00000</t>
  </si>
  <si>
    <t>79 1 00 00000</t>
  </si>
  <si>
    <t>79 2 00 00000</t>
  </si>
  <si>
    <t>79 6 00 00000</t>
  </si>
  <si>
    <t>0408</t>
  </si>
  <si>
    <t>Транспорт</t>
  </si>
  <si>
    <t>Отдельные мероприятия в области автомобильного транспорта</t>
  </si>
  <si>
    <t>85 1 00 00000</t>
  </si>
  <si>
    <t>85 1 00 63000</t>
  </si>
  <si>
    <t>400</t>
  </si>
  <si>
    <t>Капитальные вложения в объекты государственной (муниципальной) собственности</t>
  </si>
  <si>
    <t>81 1 00 44000</t>
  </si>
  <si>
    <t>Организация и проведение общегородских культурно-массовых мероприятий, участие в поздравительных мероприятиях</t>
  </si>
  <si>
    <t>79 1 00 62100</t>
  </si>
  <si>
    <t>79 2 00 62200</t>
  </si>
  <si>
    <t>80 2 ГП 73110</t>
  </si>
  <si>
    <t>90 4 00 00000</t>
  </si>
  <si>
    <t>90 4 00 65700</t>
  </si>
  <si>
    <t xml:space="preserve">Прочие субсидии </t>
  </si>
  <si>
    <t xml:space="preserve">   000 2 02 29999 00 0000 150   </t>
  </si>
  <si>
    <t>82 2 00 00000</t>
  </si>
  <si>
    <t>82 3 00 00000</t>
  </si>
  <si>
    <t>82 3 00 45000</t>
  </si>
  <si>
    <t>Финансовое обеспечение реализации отдельных областных государственных полномочий в сфере водоснабжения и водоотведения</t>
  </si>
  <si>
    <t>79 7 00 00000</t>
  </si>
  <si>
    <t>88 0 00 00000</t>
  </si>
  <si>
    <t>ДОХОДЫ ОТ ОКАЗАНИЯ ПЛАТНЫХ УСЛУГ И КОМПЕНСАЦИИ ЗАТРАТ ГОСУДАРСТВА</t>
  </si>
  <si>
    <t>000 2 02 25555 00 0000 150</t>
  </si>
  <si>
    <t>Субсидии бюджетам на реализацию программ формирования современной городской среды</t>
  </si>
  <si>
    <t>Муниципальная адресная программа "Переселение граждан, проживающих на территории муниципального образования "Железногорск-Илимское городское поселение", из аварийного жилищного фонда,  признанного таковым до 1 января 2017 года"</t>
  </si>
  <si>
    <t>№
п/п</t>
  </si>
  <si>
    <t>Наименование программы</t>
  </si>
  <si>
    <t>1</t>
  </si>
  <si>
    <t>2</t>
  </si>
  <si>
    <t>3</t>
  </si>
  <si>
    <t>Муниципальная программа «Переселение граждан из ветхого и аварийного жилищного фонда Железногорск-Илимского городского поселения»</t>
  </si>
  <si>
    <t>4</t>
  </si>
  <si>
    <t>5</t>
  </si>
  <si>
    <t>6</t>
  </si>
  <si>
    <t>Муниципальная программа "Экономическое развитие и потребительскй рынок"</t>
  </si>
  <si>
    <t>7</t>
  </si>
  <si>
    <t>8</t>
  </si>
  <si>
    <t>9</t>
  </si>
  <si>
    <t>10</t>
  </si>
  <si>
    <t xml:space="preserve">Муниципальная программа "Развитие физической культуры и спорта в муниципальном образовании «Железногорск-Илимское городское поселение»" </t>
  </si>
  <si>
    <t>11</t>
  </si>
  <si>
    <t>Муниципальная программа "Обеспечение жильем молодых семей в муниципальном образовании "Железногорск-Илимское городское поселение"</t>
  </si>
  <si>
    <t>12</t>
  </si>
  <si>
    <t>ИТОГО</t>
  </si>
  <si>
    <t>Доходы от оказания платных услуг (работ)</t>
  </si>
  <si>
    <t>000 1 13 01000 00 0000 130</t>
  </si>
  <si>
    <t>Субвенции местным бюджетам на выполнение передаваемых полномочий субъектов Российской Федерации</t>
  </si>
  <si>
    <t>Обеспечение деятельности муниципального казенного учреждения</t>
  </si>
  <si>
    <t>86 0 00 41000</t>
  </si>
  <si>
    <t>Обеспечение деятельности муниципального казенного учреждения "Оздоровительный комплекс" в сфере дорожной деятельности</t>
  </si>
  <si>
    <t>86 0 00 41300</t>
  </si>
  <si>
    <t>Обеспечение деятельности муниципальног казенного учреждения</t>
  </si>
  <si>
    <t>79 А 00 41000</t>
  </si>
  <si>
    <t>79 А 00 41100</t>
  </si>
  <si>
    <t>Обеспечение деятельности муниципальног казенного учреждения "Оздоровительный комплекс"</t>
  </si>
  <si>
    <t>79 А 00 41110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</si>
  <si>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</si>
  <si>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</si>
  <si>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79 7 F3 00000</t>
  </si>
  <si>
    <t>Мероприятия в рамках регионального проекта "Обеспечение устойчивого сокращения непригодного для проживания жилищного фонда"</t>
  </si>
  <si>
    <t>Мероприятия в рамках реализации регионального проекта "Формирование комфортной городской среды в Иркутской области"</t>
  </si>
  <si>
    <t>Реализация программ формирования современной городской среды</t>
  </si>
  <si>
    <t xml:space="preserve">79 В F2 00000 </t>
  </si>
  <si>
    <t>79 В F2 55551</t>
  </si>
  <si>
    <t>79 7 F3 67483</t>
  </si>
  <si>
    <t>79 7 F3 67484</t>
  </si>
  <si>
    <t>Обеспечение деятельности муниципального казенного учреждения "Оздоровительный комплекс" в сфере благоустройства</t>
  </si>
  <si>
    <t>90 4 00 41000</t>
  </si>
  <si>
    <t>90 4 00 41200</t>
  </si>
  <si>
    <t>НАЛОГИ НА ТОВАРЫ (РАБОТЫ, УСЛУГИ), РЕАЛИЗУЕМЫЕ НА ТЕРРИТОРИИ РОССИЙСКОЙ ФЕДЕРАЦИИ</t>
  </si>
  <si>
    <t>79 7 F3 6748S</t>
  </si>
  <si>
    <t>Организация транспортного обслуживания населения в муниципальном образовании "Железногорск-Илимское городское поселение"</t>
  </si>
  <si>
    <t>79 5 00 S2951</t>
  </si>
  <si>
    <t>Осуществление деятельности в отношении автомобильных дорог местного значения</t>
  </si>
  <si>
    <t>Содержание, капитальный ремонт и ремонт муниципального жилищного фонда</t>
  </si>
  <si>
    <t>000 01 03 01 00 00 0000 000</t>
  </si>
  <si>
    <t>Источники внутреннего финансирования дефицитов бюджетов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</si>
  <si>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</si>
  <si>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</si>
  <si>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</si>
  <si>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</si>
  <si>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79 4 00 00000</t>
  </si>
  <si>
    <t>79 4 00 S0000</t>
  </si>
  <si>
    <t xml:space="preserve">Содержание автомобильных дорог общего пользования местного значения и искусственных сооружений на них </t>
  </si>
  <si>
    <t>Мероприятия в области жилищного хозяйства</t>
  </si>
  <si>
    <t>79 8 00 65600</t>
  </si>
  <si>
    <t>Мероприятия по обеспечению энергосбережения и энергоэффективности</t>
  </si>
  <si>
    <t>Платежи в целях возмещения причиненного ущерба (убытков)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</si>
  <si>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</si>
  <si>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</si>
  <si>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Невыясненные поступления</t>
  </si>
  <si>
    <t>000 1 17 01000 00 0000 180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</si>
  <si>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</si>
  <si>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</si>
  <si>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обязательств по муниципальным внутренним заимствованиям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</si>
  <si>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</si>
  <si>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</si>
  <si>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</si>
  <si>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</si>
  <si>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000 1 16 10000 00 0000 140</t>
  </si>
  <si>
    <t>Обеспечение деятельности муниципального казенного учреждения "Оздоровительный комплекс"</t>
  </si>
  <si>
    <t>Обеспечение деятельности муниципального казенного учреждения "Оздоровительный комплекс" в сфере физической культуры и спорта</t>
  </si>
  <si>
    <t>Социальное обеспечение населения</t>
  </si>
  <si>
    <t>1003</t>
  </si>
  <si>
    <t>82 5 00 S0000</t>
  </si>
  <si>
    <t>82 5 00 S2370</t>
  </si>
  <si>
    <t>Муниципальная программа "Благоустройство и содержание кладбищ на территории муниципального образования "Железногорск-Илимское городское поселение"</t>
  </si>
  <si>
    <t>79 Е 00 00000</t>
  </si>
  <si>
    <t>Мероприятия по организации и содержанию мест захоронений</t>
  </si>
  <si>
    <t>Гражданская оборона</t>
  </si>
  <si>
    <t>0107</t>
  </si>
  <si>
    <t>Обеспечение проведения выборов и референдумов</t>
  </si>
  <si>
    <t xml:space="preserve">Мероприятия перечня проектов народных инициатив </t>
  </si>
  <si>
    <t>79 Е 00 65900</t>
  </si>
  <si>
    <t>Проведение выборов и референдумов</t>
  </si>
  <si>
    <t>Проведение выборов в представительный орган муниципального образования</t>
  </si>
  <si>
    <t>Финансовое обеспечение проведения выборов и референдумов</t>
  </si>
  <si>
    <t>01 07</t>
  </si>
  <si>
    <t>80 6 00 00000</t>
  </si>
  <si>
    <t>80 6 01 00000</t>
  </si>
  <si>
    <t>80 6 01 42000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</si>
  <si>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</si>
  <si>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</si>
  <si>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</si>
  <si>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поселений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</si>
  <si>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</si>
  <si>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</si>
  <si>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Переселение граждан из аварийного жилищного фонда Иркутской области, включенного в перечень многоквартирных домов, признанных в установленном порядке до 1 января 2017 года аварийными и подлежащими сносу или реконструкции в связи с физическим износом в процессе их эксплуатации на территории Иркутской области, расселяемых с финансовой поддержкой государственной корпорации - Фонда содействия реформированию жилищно-коммунального хозяйства, за счет средств, поступивших от Фонда содействия реформированию жилищно-коммунального хозяйства</t>
  </si>
  <si>
    <t>Переселение граждан из аварийного жилищного фонда Иркутской области, включенного в перечень многоквартирных домов, признанных в установленном порядке до 1 января 2017 года аварийными и подлежащими сносу или реконструкции в связи с физическим износом в процессе их эксплуатации на территории Иркутской области, расселяемых с финансовой поддержкой государственной корпорации - Фонда содействия реформированию жилищно-коммунального хозяйства, осуществляемых за счет средств областного бюджета</t>
  </si>
  <si>
    <t>Переселение граждан из аварийного жилищного фонда Иркутской области, включенного в перечень многоквартирных домов, признанных в установленном порядке до 1 января 2017 года аварийными и подлежащими сносу или реконструкции в связи с физическим износом в процессе их эксплуатации на территории Иркутской области, расселяемых с финансовой поддержкой государственной корпорации - Фонда содействия реформированию жилищно-коммунального хозяйства, осуществляемых за счет средств местного бюджета</t>
  </si>
  <si>
    <t>000 2 02 25497 00 0000 150</t>
  </si>
  <si>
    <t>Субсидии бюджетам на реализацию мероприятий по обеспечению жильем молодых семей</t>
  </si>
  <si>
    <t>Субсидии бюджетам бюджетной системы Российской Федерации 
(межбюджетные субсидии)</t>
  </si>
  <si>
    <t>БЕЗВОЗМЕЗДНЫЕ ПОСТУПЛЕНИЯ ОТ ДРУГИХ БЮДЖЕТОВ 
БЮДЖЕТНОЙ СИСТЕМЫ РОССИЙСКОЙ ФЕДЕРАЦИИ</t>
  </si>
  <si>
    <t>85 0 00 00000</t>
  </si>
  <si>
    <t>Капитальный ремонт и ремонт муниципального жилищного фонда</t>
  </si>
  <si>
    <t xml:space="preserve">000 2 07 00000 00 0000 000 </t>
  </si>
  <si>
    <t>Прочие безвозмездные поступления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</si>
  <si>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</si>
  <si>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</si>
  <si>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</si>
  <si>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Приложение 1 
к решению Думы Железногорск-Илимского городского поселения 
"О бюджете муниципального образования "Железногорск-Илимское городское 
поселение" на 2022 год и на плановый период 2023 и 2024 годов"
от _________ № ____</t>
  </si>
  <si>
    <t>ПРОГНОЗИРУЕМЫЕ ДОХОДЫ БЮДЖЕТА МУНИЦИПАЛЬНОГО ОБРАЗОВАНИЯ 
"ЖЕЛЕЗНОГОРСК-ИЛИМСКОЕ ГОРОДСКОЕ ПОСЕЛЕНИЕ" НА 2021 ГОД
И НА ПЛАНОВЫЙ ПЕРИОД 2023 И 2024 ГОДОВ</t>
  </si>
  <si>
    <t>Приложение 2 
к решению Думы Железногорск-Илимского городского поселения 
"О бюджете муниципального образования "Железногорск-Илимское городское поселение" на 2022 год и на плановый период 2023 и 2024 годов"
от __________ № ____</t>
  </si>
  <si>
    <t>РАСПРЕДЕЛЕНИЕ БЮДЖЕТНЫХ АССИГНОВАНИЙ ПО РАЗДЕЛАМ
 И ПОДРАЗДЕЛАМ КЛАССИФИКАЦИИ РАСХОДОВ БЮДЖЕТОВ НА 2022 ГОД 
И НА ПЛАНОВЫЙ ПЕРИОД 2023 И 2024 ГОДОВ</t>
  </si>
  <si>
    <t>РАСПРЕДЕЛЕНИЕ БЮДЖЕТНЫХ АССИГНОВАНИЙ  ПО РАЗДЕЛАМ, ПОДРАЗДЕЛАМ, ЦЕЛЕВЫМ СТАТЬЯМ, 
ГРУППАМ ВИДОВ РАСХОДОВ КЛАССИФИКАЦИИ РАСХОДОВ БЮДЖЕТОВ НА 2022 ГОД
И НА ПЛАНОВЫЙ ПЕРИОД 2023 И 2024 ГОДОВ</t>
  </si>
  <si>
    <t>2022</t>
  </si>
  <si>
    <t>2023</t>
  </si>
  <si>
    <t>2024</t>
  </si>
  <si>
    <t>Приложение 3 
к решению Думы Железногорск-Илимского
городского поселения 
"О бюджете муниципального образования "Железногорск-Илимское городское поселение" 
на 2022 год и на плановый период 2023 и 2024 годов"
от _________ № _____</t>
  </si>
  <si>
    <t>ВЕДОМСТВЕННАЯ СТРУКТУРА РАСХОДОВ  БЮДЖЕТА МУНИЦИПАЛЬНОГО ОБРАЗОВАНИЯ
"ЖЕЛЕЗНОГОРСК-ИЛИМСКОЕ ГОРОДСКОЕ ПОСЕЛЕНИЕ" НА 2022 ГОД
И НА ПЛАНОВЫЙ ПЕРИОД 2023 И 2024 ГОДОВ</t>
  </si>
  <si>
    <t>Приложение 4 
к решению Думы Железногорск-Илимского 
городского поселения 
"О бюджете муниципального образования 
"Железногорск-Илимское городское поселение" 
на 2022 год и на плановый период 2023 и 2024 годов"
от _________ № ____</t>
  </si>
  <si>
    <t>ИСТОЧНИКИ ВНУТРЕННЕГО ФИНАНСИРОВАНИЯ ДЕФИЦИТА 
БЮДЖЕТА МУНИЦИПАЛЬНОГО ОБРАЗОВАНИЯ "ЖЕЛЕЗНОГОРСК-ИЛИМСКОЕ 
ГОРОДСКОЕ ПОСЕЛЕНИЕ" НА 2022 ГОД
И НА ПЛАНОВЫЙ ПЕРИОД 2023 И 2024 ГОДОВ</t>
  </si>
  <si>
    <t>13</t>
  </si>
  <si>
    <t xml:space="preserve">РАСПРЕДЕЛЕНИЕ БЮДЖЕТНЫХ АССИГНОВАНИЙ 
НА РЕАЛИЗАЦИЮ МУНИЦИПАЛЬНЫХ ПРОГРАММ МУНИЦИПАЛЬНОГО ОБРАЗОВАНИЯ 
"ЖЕЛЕЗНОГОРСК-ИЛИМСКОЕ ГОРОДСКОЕ ПОСЕЛЕНИЕ" НА 2022 ГОД  
И НА ПЛАНОВЫЙ ПЕРИОД 2023 И 2024 ГОДОВ                                                           </t>
  </si>
  <si>
    <t>2022 год</t>
  </si>
  <si>
    <t>2023 год</t>
  </si>
  <si>
    <t>2024 год</t>
  </si>
  <si>
    <t>ПРОГРАММА МУНИЦИПАЛЬНЫХ ВНУТРЕННИХ ЗАИМСТВОВАНИЙ
МУНИЦИПАЛЬНОГО ОБРАЗОВАНИЯ "ЖЕЛЕЗНОГОРСК-ИЛИМСКОЕ 
ГОРОДСКОЕ ПОСЕЛЕНИЕ" НА 2022 ГОД  
И НА ПЛАНОВЫЙ ПЕРИОД 2023 И 2024 ГОДОВ</t>
  </si>
  <si>
    <t>объем привлечения</t>
  </si>
  <si>
    <t>объем погашения</t>
  </si>
  <si>
    <t>1.</t>
  </si>
  <si>
    <t>2.</t>
  </si>
  <si>
    <t>Муниципальные внутренние заимствования</t>
  </si>
  <si>
    <t>в том числе:</t>
  </si>
  <si>
    <t>Бюджетные кредиты из других бюджетов бюджетной системы в валюте Российской Федерации</t>
  </si>
  <si>
    <t xml:space="preserve">Виды долговых обязательств </t>
  </si>
  <si>
    <t>Главный распорядитель
бюджетных средств</t>
  </si>
  <si>
    <t>Источник
финансирования</t>
  </si>
  <si>
    <t>Муниципальная программа "Развитие жилищно-коммунального 
хозяйства города Железногорска-Илимского"</t>
  </si>
  <si>
    <t>администрация муниципального 
образования "Железногорск-Илимское городское поселение"</t>
  </si>
  <si>
    <t>областной бюджет</t>
  </si>
  <si>
    <t>местный бюджет</t>
  </si>
  <si>
    <t xml:space="preserve">РАСПРЕДЕЛЕНИЕ БЮДЖЕТНЫХ АССИГНОВАНИЙ НА ОСУЩЕСТВЛЕНИЕ БЮДЖЕТНЫХ ИНВЕСТИЦИЙ В ОБЪЕКТЫ МУНИЦИПАЛЬНОЙ СОБСТВЕННОСТИ МУНИЦИПАЛЬНОГО ОБРАЗОВАНИЯ "ЖЕЛЕЗНОГОРСК-ИЛИМСКОЕ ГОРОДСКОЕ ПОСЕЛЕНИЕ" НА 2022 ГОД И НА ПЛАНОВЫЙ ПЕРИОД 2023 И 2024 ГОДОВ  </t>
  </si>
  <si>
    <t>Фонд содействия 
реформированию жилищно-коммунального хозяйства</t>
  </si>
  <si>
    <t>Приложение 6
к решению Думы Железногорск-Илимского городского поселения 
"О бюджете муниципального образования "Железногорск-Илимское городское поселение" на 2022 год и на плановый период 2023 и 2024 годов"
от _________ № ____</t>
  </si>
  <si>
    <t>Приложение 7
к решению Думы Железногорск-Илимского городского поселения 
"О бюджете муниципального образования "Железногорск-Илимское городское поселение" 
на 2022 год и на плановый период 2023 и 2024 годов"
от _______ № ____</t>
  </si>
  <si>
    <t>Приложение 8 
к решению Думы Железногорск-Илимского городского поселения 
"О бюджете муниципального образования "Железногорск-Илимское городское поселение"
на 2022 год и на плановый период 
2023 и 2024 годов"
от __________ № ____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</si>
  <si>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</si>
  <si>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</si>
  <si>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УСЛОВНО УТВЕРЖДЕННЫЕ РАСХОДЫ</t>
  </si>
  <si>
    <t>9999</t>
  </si>
  <si>
    <t>80 6 02 00000</t>
  </si>
  <si>
    <t>80 6 02 42000</t>
  </si>
  <si>
    <t>Проведение выборов  Главы муниципального образования "Железногорск-Илимское городское поселение"</t>
  </si>
  <si>
    <t>83 0 00 00000</t>
  </si>
  <si>
    <t>83 0 00 62000</t>
  </si>
  <si>
    <t xml:space="preserve">Капитальный ремонт и ремонт автомобильных дорог общего пользования местного значения и искусственных сооружений на них </t>
  </si>
  <si>
    <t>Муниципальная программа "Развитие жилищно-коммунального хозяйства города Железногорска-Илимского"</t>
  </si>
  <si>
    <t>Строительство, реконструкция и модернизация объектов водоснабжения, водоотведения и очистки сточных вод, в том числе разработка проектной документации, а также приобретение указанных объектов в муниципальную собственность</t>
  </si>
  <si>
    <t>79 4 00 S2430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</si>
  <si>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</si>
  <si>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</si>
  <si>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Строительство объекта 
"Городские очистные сооружения, г.Железногорск-Илимский, 
Иркутской области</t>
  </si>
  <si>
    <t>Строительство объекта 
"Жилой 5-ти этажный типовой дом с нежилыми помещениями и благоустройством придомовой территории в 
г. Железногорск-Илимский"</t>
  </si>
  <si>
    <t>Кредиты от кредитных организаций в валюте Российской Федерации</t>
  </si>
  <si>
    <t>Приложение 5
к решению Думы Железногорск-Илимского городского поселения 
"О бюджете муниципального образования "Железногорск-Илимское городское поселение" на 2022 год и на плановый 
период 2023 и 2024 годов"
от _________ № ____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</si>
  <si>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</si>
  <si>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</si>
  <si>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Изменение остатков средств на счетах 
по учёту средств бюджетов</t>
  </si>
  <si>
    <t>99 9 99 99999</t>
  </si>
  <si>
    <t>Условно утвержденные расходы</t>
  </si>
  <si>
    <t>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</si>
</sst>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9999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2" fillId="0" borderId="0"/>
    <xf numFmtId="0" fontId="15" fillId="0" borderId="0"/>
  </cellStyleXfs>
  <cellXfs count="236">
    <xf numFmtId="0" fontId="0" fillId="0" borderId="0" xfId="0"/>
    <xf numFmtId="0" fontId="6" fillId="0" borderId="0" xfId="1" applyFont="1" applyFill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/>
    </xf>
    <xf numFmtId="49" fontId="7" fillId="2" borderId="0" xfId="1" applyNumberFormat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 wrapText="1"/>
    </xf>
    <xf numFmtId="49" fontId="6" fillId="0" borderId="6" xfId="4" applyNumberFormat="1" applyFont="1" applyBorder="1" applyAlignment="1">
      <alignment horizontal="justify" vertical="center" wrapText="1"/>
    </xf>
    <xf numFmtId="49" fontId="7" fillId="0" borderId="1" xfId="4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9" applyFont="1" applyAlignment="1">
      <alignment horizontal="left" vertical="center" wrapText="1"/>
    </xf>
    <xf numFmtId="0" fontId="7" fillId="0" borderId="0" xfId="9" applyFont="1" applyFill="1" applyAlignment="1">
      <alignment vertical="center"/>
    </xf>
    <xf numFmtId="0" fontId="6" fillId="3" borderId="1" xfId="9" applyFont="1" applyFill="1" applyBorder="1" applyAlignment="1">
      <alignment horizontal="justify" vertical="center" wrapText="1"/>
    </xf>
    <xf numFmtId="0" fontId="6" fillId="3" borderId="1" xfId="9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 applyProtection="1">
      <alignment horizontal="left" vertical="center" wrapText="1"/>
      <protection hidden="1"/>
    </xf>
    <xf numFmtId="0" fontId="6" fillId="4" borderId="1" xfId="9" applyFont="1" applyFill="1" applyBorder="1" applyAlignment="1">
      <alignment horizontal="center" vertical="center"/>
    </xf>
    <xf numFmtId="165" fontId="6" fillId="4" borderId="1" xfId="2" applyNumberFormat="1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center" vertical="center"/>
    </xf>
    <xf numFmtId="0" fontId="7" fillId="5" borderId="1" xfId="9" applyFont="1" applyFill="1" applyBorder="1" applyAlignment="1">
      <alignment horizontal="center" vertical="center"/>
    </xf>
    <xf numFmtId="49" fontId="6" fillId="4" borderId="1" xfId="9" applyNumberFormat="1" applyFont="1" applyFill="1" applyBorder="1" applyAlignment="1">
      <alignment horizontal="center" vertical="center"/>
    </xf>
    <xf numFmtId="165" fontId="6" fillId="4" borderId="1" xfId="2" applyNumberFormat="1" applyFont="1" applyFill="1" applyBorder="1" applyAlignment="1" applyProtection="1">
      <alignment horizontal="center" vertical="center" wrapText="1"/>
      <protection hidden="1"/>
    </xf>
    <xf numFmtId="49" fontId="7" fillId="2" borderId="5" xfId="9" applyNumberFormat="1" applyFont="1" applyFill="1" applyBorder="1" applyAlignment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2" applyNumberFormat="1" applyFont="1" applyFill="1" applyBorder="1" applyAlignment="1" applyProtection="1">
      <alignment horizontal="left" vertical="center" wrapText="1"/>
      <protection hidden="1"/>
    </xf>
    <xf numFmtId="165" fontId="6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2" applyNumberFormat="1" applyFont="1" applyFill="1" applyBorder="1" applyAlignment="1">
      <alignment horizontal="center" vertical="center"/>
    </xf>
    <xf numFmtId="0" fontId="6" fillId="6" borderId="5" xfId="2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 applyProtection="1">
      <alignment horizontal="justify" vertical="center" wrapText="1"/>
      <protection hidden="1"/>
    </xf>
    <xf numFmtId="0" fontId="7" fillId="0" borderId="0" xfId="1" applyFont="1" applyAlignment="1">
      <alignment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2" applyNumberFormat="1" applyFont="1" applyFill="1" applyBorder="1" applyAlignment="1">
      <alignment horizontal="center" vertical="center"/>
    </xf>
    <xf numFmtId="0" fontId="6" fillId="4" borderId="1" xfId="9" applyFont="1" applyFill="1" applyBorder="1" applyAlignment="1">
      <alignment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49" fontId="7" fillId="2" borderId="1" xfId="9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13" fillId="2" borderId="1" xfId="5" applyNumberFormat="1" applyFont="1" applyFill="1" applyBorder="1" applyAlignment="1">
      <alignment horizontal="justify" vertical="center" wrapText="1"/>
    </xf>
    <xf numFmtId="49" fontId="13" fillId="2" borderId="1" xfId="5" applyNumberFormat="1" applyFont="1" applyFill="1" applyBorder="1" applyAlignment="1">
      <alignment horizontal="center" vertical="center" wrapText="1"/>
    </xf>
    <xf numFmtId="165" fontId="13" fillId="2" borderId="1" xfId="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4" fillId="2" borderId="1" xfId="5" applyNumberFormat="1" applyFont="1" applyFill="1" applyBorder="1" applyAlignment="1">
      <alignment horizontal="justify" vertical="center" wrapText="1"/>
    </xf>
    <xf numFmtId="49" fontId="14" fillId="2" borderId="1" xfId="5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 vertical="center" wrapText="1"/>
    </xf>
    <xf numFmtId="0" fontId="14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165" fontId="14" fillId="2" borderId="1" xfId="5" applyNumberFormat="1" applyFont="1" applyFill="1" applyBorder="1" applyAlignment="1">
      <alignment horizontal="center" vertical="center" wrapText="1"/>
    </xf>
    <xf numFmtId="49" fontId="13" fillId="2" borderId="6" xfId="5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justify" vertical="center" wrapText="1"/>
    </xf>
    <xf numFmtId="49" fontId="13" fillId="2" borderId="6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justify" vertical="center" wrapText="1"/>
    </xf>
    <xf numFmtId="49" fontId="13" fillId="2" borderId="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/>
    </xf>
    <xf numFmtId="49" fontId="14" fillId="2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2" borderId="1" xfId="5" applyNumberFormat="1" applyFont="1" applyFill="1" applyBorder="1" applyAlignment="1">
      <alignment horizontal="justify" vertical="center" wrapText="1"/>
    </xf>
    <xf numFmtId="0" fontId="13" fillId="2" borderId="1" xfId="1" applyNumberFormat="1" applyFont="1" applyFill="1" applyBorder="1" applyAlignment="1">
      <alignment horizontal="justify" vertical="center" wrapText="1"/>
    </xf>
    <xf numFmtId="49" fontId="14" fillId="2" borderId="1" xfId="0" applyNumberFormat="1" applyFont="1" applyFill="1" applyBorder="1" applyAlignment="1">
      <alignment horizontal="justify" vertical="center" wrapText="1"/>
    </xf>
    <xf numFmtId="49" fontId="13" fillId="2" borderId="1" xfId="0" applyNumberFormat="1" applyFont="1" applyFill="1" applyBorder="1" applyAlignment="1">
      <alignment horizontal="justify" vertical="center" wrapText="1"/>
    </xf>
    <xf numFmtId="165" fontId="14" fillId="0" borderId="1" xfId="5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justify" vertical="center" wrapText="1"/>
    </xf>
    <xf numFmtId="49" fontId="13" fillId="2" borderId="1" xfId="6" applyNumberFormat="1" applyFont="1" applyFill="1" applyBorder="1" applyAlignment="1">
      <alignment horizontal="justify" vertical="center" wrapText="1"/>
    </xf>
    <xf numFmtId="49" fontId="13" fillId="2" borderId="1" xfId="6" applyNumberFormat="1" applyFont="1" applyFill="1" applyBorder="1" applyAlignment="1">
      <alignment horizontal="center" vertical="center" wrapText="1"/>
    </xf>
    <xf numFmtId="49" fontId="14" fillId="2" borderId="1" xfId="6" applyNumberFormat="1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justify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49" fontId="13" fillId="2" borderId="1" xfId="5" applyNumberFormat="1" applyFont="1" applyFill="1" applyBorder="1" applyAlignment="1">
      <alignment horizontal="left" vertical="center"/>
    </xf>
    <xf numFmtId="49" fontId="13" fillId="2" borderId="1" xfId="5" applyNumberFormat="1" applyFont="1" applyFill="1" applyBorder="1" applyAlignment="1">
      <alignment horizontal="center" vertical="center"/>
    </xf>
    <xf numFmtId="165" fontId="13" fillId="2" borderId="1" xfId="5" applyNumberFormat="1" applyFont="1" applyFill="1" applyBorder="1" applyAlignment="1">
      <alignment horizontal="center" vertical="center"/>
    </xf>
    <xf numFmtId="49" fontId="14" fillId="2" borderId="1" xfId="6" applyNumberFormat="1" applyFont="1" applyFill="1" applyBorder="1" applyAlignment="1">
      <alignment horizontal="justify" vertical="center" wrapText="1"/>
    </xf>
    <xf numFmtId="49" fontId="13" fillId="2" borderId="1" xfId="4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6" fillId="6" borderId="1" xfId="2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1" xfId="2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1" xfId="9" applyFont="1" applyBorder="1" applyAlignment="1">
      <alignment horizontal="left" vertical="center" wrapText="1" indent="1"/>
    </xf>
    <xf numFmtId="0" fontId="7" fillId="0" borderId="1" xfId="10" applyFont="1" applyFill="1" applyBorder="1" applyAlignment="1">
      <alignment horizontal="left" vertical="center" wrapText="1" indent="1"/>
    </xf>
    <xf numFmtId="0" fontId="7" fillId="2" borderId="1" xfId="2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1" xfId="9" applyFont="1" applyFill="1" applyBorder="1" applyAlignment="1">
      <alignment horizontal="left" vertical="center" wrapText="1" indent="1"/>
    </xf>
    <xf numFmtId="3" fontId="7" fillId="0" borderId="0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vertical="center" wrapText="1"/>
    </xf>
    <xf numFmtId="49" fontId="13" fillId="0" borderId="8" xfId="0" applyNumberFormat="1" applyFont="1" applyFill="1" applyBorder="1" applyAlignment="1">
      <alignment horizontal="justify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49" fontId="13" fillId="0" borderId="8" xfId="12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8" xfId="12" applyNumberFormat="1" applyFont="1" applyFill="1" applyBorder="1" applyAlignment="1">
      <alignment horizontal="center" vertical="center" wrapText="1"/>
    </xf>
    <xf numFmtId="49" fontId="14" fillId="0" borderId="8" xfId="12" applyNumberFormat="1" applyFont="1" applyFill="1" applyBorder="1" applyAlignment="1">
      <alignment horizontal="left" vertical="center" wrapText="1"/>
    </xf>
    <xf numFmtId="49" fontId="14" fillId="0" borderId="8" xfId="12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165" fontId="6" fillId="7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left" vertical="center" wrapText="1" indent="2"/>
    </xf>
    <xf numFmtId="0" fontId="7" fillId="0" borderId="1" xfId="9" applyFont="1" applyFill="1" applyBorder="1" applyAlignment="1">
      <alignment horizontal="left" vertical="center" wrapText="1" indent="2"/>
    </xf>
    <xf numFmtId="0" fontId="6" fillId="2" borderId="1" xfId="9" applyFont="1" applyFill="1" applyBorder="1" applyAlignment="1">
      <alignment horizontal="left" vertical="center" wrapText="1" indent="1"/>
    </xf>
    <xf numFmtId="0" fontId="6" fillId="0" borderId="1" xfId="2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1" xfId="2" applyNumberFormat="1" applyFont="1" applyFill="1" applyBorder="1" applyAlignment="1" applyProtection="1">
      <alignment horizontal="left" vertical="center" wrapText="1" indent="2"/>
      <protection hidden="1"/>
    </xf>
    <xf numFmtId="0" fontId="6" fillId="7" borderId="1" xfId="0" applyFont="1" applyFill="1" applyBorder="1" applyAlignment="1">
      <alignment horizontal="left" vertical="center" wrapText="1"/>
    </xf>
    <xf numFmtId="0" fontId="7" fillId="0" borderId="0" xfId="10" applyFont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2"/>
    </xf>
    <xf numFmtId="164" fontId="6" fillId="0" borderId="0" xfId="7" applyFont="1" applyFill="1" applyAlignment="1">
      <alignment vertical="center"/>
    </xf>
    <xf numFmtId="0" fontId="6" fillId="0" borderId="1" xfId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0" applyFont="1" applyAlignment="1">
      <alignment vertical="center" wrapText="1"/>
    </xf>
    <xf numFmtId="0" fontId="14" fillId="0" borderId="0" xfId="10" applyFont="1" applyAlignment="1">
      <alignment vertical="center" wrapText="1"/>
    </xf>
    <xf numFmtId="0" fontId="7" fillId="0" borderId="0" xfId="1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6" fillId="0" borderId="1" xfId="9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49" fontId="6" fillId="0" borderId="5" xfId="4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49" fontId="6" fillId="0" borderId="1" xfId="4" applyNumberFormat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justify" vertical="center" wrapText="1"/>
    </xf>
    <xf numFmtId="49" fontId="14" fillId="2" borderId="1" xfId="5" applyNumberFormat="1" applyFont="1" applyFill="1" applyBorder="1" applyAlignment="1">
      <alignment horizontal="justify" vertical="top" wrapText="1"/>
    </xf>
    <xf numFmtId="165" fontId="13" fillId="0" borderId="1" xfId="4" applyNumberFormat="1" applyFont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justify" vertical="center" wrapText="1"/>
    </xf>
    <xf numFmtId="0" fontId="14" fillId="0" borderId="1" xfId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justify" vertical="center" wrapText="1"/>
    </xf>
    <xf numFmtId="49" fontId="14" fillId="2" borderId="2" xfId="1" applyNumberFormat="1" applyFont="1" applyFill="1" applyBorder="1" applyAlignment="1">
      <alignment horizontal="center" vertical="center"/>
    </xf>
    <xf numFmtId="49" fontId="14" fillId="2" borderId="7" xfId="1" applyNumberFormat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justify" vertical="center" wrapText="1"/>
    </xf>
    <xf numFmtId="0" fontId="13" fillId="2" borderId="4" xfId="1" applyFont="1" applyFill="1" applyBorder="1" applyAlignment="1">
      <alignment vertical="center"/>
    </xf>
    <xf numFmtId="0" fontId="13" fillId="2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vertical="center"/>
    </xf>
    <xf numFmtId="165" fontId="13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5" fontId="14" fillId="0" borderId="1" xfId="1" applyNumberFormat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/>
    </xf>
    <xf numFmtId="0" fontId="13" fillId="0" borderId="10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justify" vertical="center" wrapText="1"/>
    </xf>
    <xf numFmtId="0" fontId="13" fillId="2" borderId="1" xfId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justify" vertical="center" wrapText="1"/>
    </xf>
    <xf numFmtId="0" fontId="7" fillId="0" borderId="0" xfId="10" applyFont="1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3" fillId="0" borderId="0" xfId="10" applyFont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 wrapText="1"/>
    </xf>
    <xf numFmtId="49" fontId="13" fillId="2" borderId="2" xfId="4" applyNumberFormat="1" applyFont="1" applyFill="1" applyBorder="1" applyAlignment="1">
      <alignment horizontal="center" vertical="center" wrapText="1"/>
    </xf>
    <xf numFmtId="49" fontId="13" fillId="2" borderId="6" xfId="4" applyNumberFormat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1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</cellXfs>
  <cellStyles count="13">
    <cellStyle name="Обычный" xfId="0" builtinId="0"/>
    <cellStyle name="Обычный 16" xfId="11" xr:uid="{00000000-0005-0000-0000-000001000000}"/>
    <cellStyle name="Обычный 2" xfId="1" xr:uid="{00000000-0005-0000-0000-000002000000}"/>
    <cellStyle name="Обычный 3" xfId="9" xr:uid="{00000000-0005-0000-0000-000003000000}"/>
    <cellStyle name="Обычный 4" xfId="8" xr:uid="{00000000-0005-0000-0000-000004000000}"/>
    <cellStyle name="Обычный_Tmp18" xfId="2" xr:uid="{00000000-0005-0000-0000-000005000000}"/>
    <cellStyle name="Обычный_БЮДЖЕТ 2007" xfId="12" xr:uid="{0055853F-7E4E-4264-AA87-CEB315CAD6F3}"/>
    <cellStyle name="Обычный_БЮДЖЕТ 2007 с изменениями от 28.09.07" xfId="3" xr:uid="{00000000-0005-0000-0000-000006000000}"/>
    <cellStyle name="Обычный_Лист1" xfId="4" xr:uid="{00000000-0005-0000-0000-000007000000}"/>
    <cellStyle name="Обычный_Пр 7" xfId="5" xr:uid="{00000000-0005-0000-0000-000008000000}"/>
    <cellStyle name="Обычный_Пр 8 " xfId="6" xr:uid="{00000000-0005-0000-0000-000009000000}"/>
    <cellStyle name="Обычный_ПРОГНОЗ ДОХОДОВ на 2007 год 2" xfId="10" xr:uid="{00000000-0005-0000-0000-00000B000000}"/>
    <cellStyle name="Финансовый 2" xfId="7" xr:uid="{00000000-0005-0000-0000-00000C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view="pageBreakPreview" zoomScale="60" zoomScaleNormal="100" workbookViewId="0">
      <selection activeCell="D39" sqref="D39"/>
    </sheetView>
  </sheetViews>
  <sheetFormatPr defaultRowHeight="15.75" x14ac:dyDescent="0.25"/>
  <cols>
    <col min="1" max="1" width="83.5703125" style="18" customWidth="1"/>
    <col min="2" max="2" width="29.85546875" style="18" customWidth="1"/>
    <col min="3" max="5" width="18.140625" style="18" customWidth="1"/>
    <col min="6" max="16384" width="9.140625" style="18"/>
  </cols>
  <sheetData>
    <row r="1" spans="1:9" ht="10.5" customHeight="1" x14ac:dyDescent="0.25">
      <c r="C1" s="30"/>
      <c r="D1" s="30"/>
      <c r="E1" s="30"/>
    </row>
    <row r="2" spans="1:9" ht="170.25" customHeight="1" x14ac:dyDescent="0.25">
      <c r="C2" s="137"/>
      <c r="D2" s="190" t="s">
        <v>397</v>
      </c>
      <c r="E2" s="190"/>
    </row>
    <row r="3" spans="1:9" ht="14.25" customHeight="1" x14ac:dyDescent="0.25">
      <c r="A3" s="31"/>
      <c r="B3" s="31"/>
      <c r="C3" s="31"/>
      <c r="D3" s="31"/>
      <c r="E3" s="31"/>
      <c r="F3" s="6"/>
      <c r="G3" s="6"/>
      <c r="H3" s="6"/>
      <c r="I3" s="6"/>
    </row>
    <row r="4" spans="1:9" ht="51.75" customHeight="1" x14ac:dyDescent="0.25">
      <c r="A4" s="191" t="s">
        <v>398</v>
      </c>
      <c r="B4" s="191"/>
      <c r="C4" s="191"/>
      <c r="D4" s="191"/>
      <c r="E4" s="191"/>
      <c r="F4" s="6"/>
      <c r="G4" s="6"/>
      <c r="H4" s="6"/>
      <c r="I4" s="6"/>
    </row>
    <row r="5" spans="1:9" ht="12.75" customHeight="1" x14ac:dyDescent="0.25">
      <c r="A5" s="2"/>
      <c r="B5" s="2"/>
      <c r="C5" s="2"/>
      <c r="D5" s="2"/>
      <c r="E5" s="2"/>
      <c r="F5" s="3"/>
      <c r="G5" s="3"/>
      <c r="H5" s="3"/>
      <c r="I5" s="3"/>
    </row>
    <row r="6" spans="1:9" x14ac:dyDescent="0.25">
      <c r="A6" s="4"/>
      <c r="B6" s="4"/>
      <c r="C6" s="125"/>
      <c r="D6" s="142" t="s">
        <v>0</v>
      </c>
      <c r="E6" s="142"/>
      <c r="F6" s="6"/>
      <c r="G6" s="6"/>
      <c r="H6" s="6"/>
      <c r="I6" s="6"/>
    </row>
    <row r="7" spans="1:9" ht="18" customHeight="1" x14ac:dyDescent="0.25">
      <c r="A7" s="192" t="s">
        <v>134</v>
      </c>
      <c r="B7" s="192" t="s">
        <v>33</v>
      </c>
      <c r="C7" s="193" t="s">
        <v>3</v>
      </c>
      <c r="D7" s="193"/>
      <c r="E7" s="193"/>
      <c r="F7" s="6"/>
      <c r="G7" s="6"/>
      <c r="H7" s="6"/>
      <c r="I7" s="6"/>
    </row>
    <row r="8" spans="1:9" ht="52.5" customHeight="1" x14ac:dyDescent="0.25">
      <c r="A8" s="192"/>
      <c r="B8" s="192"/>
      <c r="C8" s="149">
        <v>2022</v>
      </c>
      <c r="D8" s="149">
        <v>2023</v>
      </c>
      <c r="E8" s="149">
        <v>2024</v>
      </c>
      <c r="F8" s="6"/>
      <c r="G8" s="6"/>
      <c r="H8" s="6"/>
      <c r="I8" s="6"/>
    </row>
    <row r="9" spans="1:9" ht="20.100000000000001" customHeight="1" x14ac:dyDescent="0.25">
      <c r="A9" s="32" t="s">
        <v>135</v>
      </c>
      <c r="B9" s="33" t="s">
        <v>136</v>
      </c>
      <c r="C9" s="34">
        <f>C10+C12+C14+C17+C20+C23+C26+C31</f>
        <v>127451</v>
      </c>
      <c r="D9" s="34">
        <f t="shared" ref="D9:E9" si="0">D10+D12+D14+D17+D20+D23+D26+D31</f>
        <v>128517.4</v>
      </c>
      <c r="E9" s="34">
        <f t="shared" si="0"/>
        <v>130647</v>
      </c>
    </row>
    <row r="10" spans="1:9" s="19" customFormat="1" ht="20.100000000000001" customHeight="1" x14ac:dyDescent="0.25">
      <c r="A10" s="35" t="s">
        <v>137</v>
      </c>
      <c r="B10" s="36" t="s">
        <v>138</v>
      </c>
      <c r="C10" s="37">
        <f>C11</f>
        <v>70673.7</v>
      </c>
      <c r="D10" s="37">
        <f t="shared" ref="D10:E10" si="1">D11</f>
        <v>72228.5</v>
      </c>
      <c r="E10" s="37">
        <f t="shared" si="1"/>
        <v>73889.7</v>
      </c>
    </row>
    <row r="11" spans="1:9" ht="20.100000000000001" customHeight="1" x14ac:dyDescent="0.25">
      <c r="A11" s="110" t="s">
        <v>139</v>
      </c>
      <c r="B11" s="38" t="s">
        <v>140</v>
      </c>
      <c r="C11" s="39">
        <v>70673.7</v>
      </c>
      <c r="D11" s="39">
        <v>72228.5</v>
      </c>
      <c r="E11" s="39">
        <v>73889.7</v>
      </c>
    </row>
    <row r="12" spans="1:9" s="19" customFormat="1" ht="34.5" customHeight="1" x14ac:dyDescent="0.25">
      <c r="A12" s="51" t="s">
        <v>325</v>
      </c>
      <c r="B12" s="36" t="s">
        <v>141</v>
      </c>
      <c r="C12" s="37">
        <f>C13</f>
        <v>4358.1000000000004</v>
      </c>
      <c r="D12" s="37">
        <f t="shared" ref="D12:E12" si="2">D13</f>
        <v>4568.3999999999996</v>
      </c>
      <c r="E12" s="37">
        <f t="shared" si="2"/>
        <v>4934.1000000000004</v>
      </c>
    </row>
    <row r="13" spans="1:9" ht="33" customHeight="1" x14ac:dyDescent="0.25">
      <c r="A13" s="110" t="s">
        <v>183</v>
      </c>
      <c r="B13" s="40" t="s">
        <v>142</v>
      </c>
      <c r="C13" s="39">
        <v>4358.1000000000004</v>
      </c>
      <c r="D13" s="39">
        <v>4568.3999999999996</v>
      </c>
      <c r="E13" s="39">
        <v>4934.1000000000004</v>
      </c>
    </row>
    <row r="14" spans="1:9" s="19" customFormat="1" ht="20.100000000000001" customHeight="1" x14ac:dyDescent="0.25">
      <c r="A14" s="35" t="s">
        <v>143</v>
      </c>
      <c r="B14" s="36" t="s">
        <v>144</v>
      </c>
      <c r="C14" s="37">
        <f>C15+C16</f>
        <v>25613</v>
      </c>
      <c r="D14" s="37">
        <f t="shared" ref="D14:E14" si="3">D15+D16</f>
        <v>25700</v>
      </c>
      <c r="E14" s="37">
        <f t="shared" si="3"/>
        <v>25750</v>
      </c>
    </row>
    <row r="15" spans="1:9" ht="20.100000000000001" customHeight="1" x14ac:dyDescent="0.25">
      <c r="A15" s="110" t="s">
        <v>145</v>
      </c>
      <c r="B15" s="40" t="s">
        <v>146</v>
      </c>
      <c r="C15" s="39">
        <v>4970</v>
      </c>
      <c r="D15" s="39">
        <v>5000</v>
      </c>
      <c r="E15" s="39">
        <v>5000</v>
      </c>
    </row>
    <row r="16" spans="1:9" ht="20.100000000000001" customHeight="1" x14ac:dyDescent="0.25">
      <c r="A16" s="110" t="s">
        <v>147</v>
      </c>
      <c r="B16" s="40" t="s">
        <v>148</v>
      </c>
      <c r="C16" s="39">
        <v>20643</v>
      </c>
      <c r="D16" s="39">
        <v>20700</v>
      </c>
      <c r="E16" s="39">
        <v>20750</v>
      </c>
    </row>
    <row r="17" spans="1:5" s="19" customFormat="1" ht="33" customHeight="1" x14ac:dyDescent="0.25">
      <c r="A17" s="35" t="s">
        <v>336</v>
      </c>
      <c r="B17" s="36" t="s">
        <v>149</v>
      </c>
      <c r="C17" s="37">
        <f>C18+C19</f>
        <v>18900.5</v>
      </c>
      <c r="D17" s="37">
        <f t="shared" ref="D17:E17" si="4">D18+D19</f>
        <v>17961.3</v>
      </c>
      <c r="E17" s="37">
        <f t="shared" si="4"/>
        <v>17930.099999999999</v>
      </c>
    </row>
    <row r="18" spans="1:5" ht="80.25" customHeight="1" x14ac:dyDescent="0.25">
      <c r="A18" s="111" t="s">
        <v>150</v>
      </c>
      <c r="B18" s="40" t="s">
        <v>151</v>
      </c>
      <c r="C18" s="39">
        <v>15724.8</v>
      </c>
      <c r="D18" s="39">
        <v>14668.2</v>
      </c>
      <c r="E18" s="39">
        <v>14668.3</v>
      </c>
    </row>
    <row r="19" spans="1:5" ht="66" customHeight="1" x14ac:dyDescent="0.25">
      <c r="A19" s="112" t="s">
        <v>152</v>
      </c>
      <c r="B19" s="40" t="s">
        <v>153</v>
      </c>
      <c r="C19" s="39">
        <v>3175.7</v>
      </c>
      <c r="D19" s="39">
        <v>3293.1</v>
      </c>
      <c r="E19" s="39">
        <v>3261.8</v>
      </c>
    </row>
    <row r="20" spans="1:5" s="19" customFormat="1" ht="32.25" customHeight="1" x14ac:dyDescent="0.25">
      <c r="A20" s="35" t="s">
        <v>277</v>
      </c>
      <c r="B20" s="41" t="s">
        <v>154</v>
      </c>
      <c r="C20" s="42">
        <f>C21+C22</f>
        <v>7905.7</v>
      </c>
      <c r="D20" s="42">
        <f t="shared" ref="D20:E20" si="5">D21+D22</f>
        <v>8059.2000000000007</v>
      </c>
      <c r="E20" s="42">
        <f t="shared" si="5"/>
        <v>8143.1</v>
      </c>
    </row>
    <row r="21" spans="1:5" s="107" customFormat="1" ht="20.100000000000001" customHeight="1" x14ac:dyDescent="0.25">
      <c r="A21" s="113" t="s">
        <v>300</v>
      </c>
      <c r="B21" s="43" t="s">
        <v>301</v>
      </c>
      <c r="C21" s="44">
        <v>7748.9</v>
      </c>
      <c r="D21" s="44">
        <v>7896.1</v>
      </c>
      <c r="E21" s="44">
        <v>7975.1</v>
      </c>
    </row>
    <row r="22" spans="1:5" ht="20.100000000000001" customHeight="1" x14ac:dyDescent="0.25">
      <c r="A22" s="113" t="s">
        <v>155</v>
      </c>
      <c r="B22" s="43" t="s">
        <v>156</v>
      </c>
      <c r="C22" s="44">
        <v>156.80000000000001</v>
      </c>
      <c r="D22" s="44">
        <v>163.1</v>
      </c>
      <c r="E22" s="44">
        <v>168</v>
      </c>
    </row>
    <row r="23" spans="1:5" s="19" customFormat="1" ht="30.75" hidden="1" customHeight="1" x14ac:dyDescent="0.25">
      <c r="A23" s="35" t="s">
        <v>157</v>
      </c>
      <c r="B23" s="41" t="s">
        <v>158</v>
      </c>
      <c r="C23" s="42">
        <f>C24+C25</f>
        <v>0</v>
      </c>
      <c r="D23" s="42">
        <f t="shared" ref="D23:E23" si="6">D24+D25</f>
        <v>0</v>
      </c>
      <c r="E23" s="42">
        <f t="shared" si="6"/>
        <v>0</v>
      </c>
    </row>
    <row r="24" spans="1:5" ht="66" hidden="1" customHeight="1" x14ac:dyDescent="0.25">
      <c r="A24" s="111" t="s">
        <v>335</v>
      </c>
      <c r="B24" s="40" t="s">
        <v>159</v>
      </c>
      <c r="C24" s="39"/>
      <c r="D24" s="39"/>
      <c r="E24" s="39"/>
    </row>
    <row r="25" spans="1:5" ht="32.25" hidden="1" customHeight="1" x14ac:dyDescent="0.25">
      <c r="A25" s="111" t="s">
        <v>160</v>
      </c>
      <c r="B25" s="40" t="s">
        <v>161</v>
      </c>
      <c r="C25" s="39"/>
      <c r="D25" s="39"/>
      <c r="E25" s="39"/>
    </row>
    <row r="26" spans="1:5" s="19" customFormat="1" ht="20.100000000000001" hidden="1" customHeight="1" x14ac:dyDescent="0.25">
      <c r="A26" s="35" t="s">
        <v>162</v>
      </c>
      <c r="B26" s="41" t="s">
        <v>163</v>
      </c>
      <c r="C26" s="42">
        <f>C27+C28+C29+C30</f>
        <v>0</v>
      </c>
      <c r="D26" s="42">
        <f t="shared" ref="D26:E26" si="7">D27+D28+D29+D30</f>
        <v>0</v>
      </c>
      <c r="E26" s="42">
        <f t="shared" si="7"/>
        <v>0</v>
      </c>
    </row>
    <row r="27" spans="1:5" s="19" customFormat="1" ht="30" hidden="1" customHeight="1" x14ac:dyDescent="0.25">
      <c r="A27" s="113" t="s">
        <v>344</v>
      </c>
      <c r="B27" s="62" t="s">
        <v>345</v>
      </c>
      <c r="C27" s="44"/>
      <c r="D27" s="44"/>
      <c r="E27" s="44"/>
    </row>
    <row r="28" spans="1:5" s="19" customFormat="1" ht="33.75" hidden="1" customHeight="1" x14ac:dyDescent="0.25">
      <c r="A28" s="113" t="s">
        <v>382</v>
      </c>
      <c r="B28" s="62" t="s">
        <v>381</v>
      </c>
      <c r="C28" s="44"/>
      <c r="D28" s="44"/>
      <c r="E28" s="44"/>
    </row>
    <row r="29" spans="1:5" s="107" customFormat="1" ht="93" hidden="1" customHeight="1" x14ac:dyDescent="0.25">
      <c r="A29" s="113" t="s">
        <v>334</v>
      </c>
      <c r="B29" s="62" t="s">
        <v>333</v>
      </c>
      <c r="C29" s="44"/>
      <c r="D29" s="44"/>
      <c r="E29" s="44"/>
    </row>
    <row r="30" spans="1:5" s="107" customFormat="1" ht="20.100000000000001" hidden="1" customHeight="1" x14ac:dyDescent="0.25">
      <c r="A30" s="113" t="s">
        <v>343</v>
      </c>
      <c r="B30" s="62" t="s">
        <v>355</v>
      </c>
      <c r="C30" s="44"/>
      <c r="D30" s="44"/>
      <c r="E30" s="44"/>
    </row>
    <row r="31" spans="1:5" s="19" customFormat="1" ht="20.100000000000001" hidden="1" customHeight="1" x14ac:dyDescent="0.25">
      <c r="A31" s="35" t="s">
        <v>164</v>
      </c>
      <c r="B31" s="41" t="s">
        <v>165</v>
      </c>
      <c r="C31" s="42">
        <f>C33</f>
        <v>0</v>
      </c>
      <c r="D31" s="42">
        <f t="shared" ref="D31:E31" si="8">D33</f>
        <v>0</v>
      </c>
      <c r="E31" s="42">
        <f t="shared" si="8"/>
        <v>0</v>
      </c>
    </row>
    <row r="32" spans="1:5" s="19" customFormat="1" ht="20.100000000000001" hidden="1" customHeight="1" x14ac:dyDescent="0.25">
      <c r="A32" s="113" t="s">
        <v>346</v>
      </c>
      <c r="B32" s="40" t="s">
        <v>347</v>
      </c>
      <c r="C32" s="44"/>
      <c r="D32" s="44"/>
      <c r="E32" s="44"/>
    </row>
    <row r="33" spans="1:5" ht="20.100000000000001" hidden="1" customHeight="1" x14ac:dyDescent="0.25">
      <c r="A33" s="114" t="s">
        <v>166</v>
      </c>
      <c r="B33" s="40" t="s">
        <v>167</v>
      </c>
      <c r="C33" s="39"/>
      <c r="D33" s="39"/>
      <c r="E33" s="39"/>
    </row>
    <row r="34" spans="1:5" ht="20.100000000000001" customHeight="1" x14ac:dyDescent="0.25">
      <c r="A34" s="45" t="s">
        <v>168</v>
      </c>
      <c r="B34" s="33" t="s">
        <v>169</v>
      </c>
      <c r="C34" s="46">
        <f>C35+C43</f>
        <v>174802.40000000002</v>
      </c>
      <c r="D34" s="46">
        <f>D35+D43</f>
        <v>15272.7</v>
      </c>
      <c r="E34" s="46">
        <f>E35+E43</f>
        <v>4982.2</v>
      </c>
    </row>
    <row r="35" spans="1:5" s="19" customFormat="1" ht="31.5" x14ac:dyDescent="0.25">
      <c r="A35" s="56" t="s">
        <v>389</v>
      </c>
      <c r="B35" s="36" t="s">
        <v>170</v>
      </c>
      <c r="C35" s="42">
        <f>C36+C41</f>
        <v>174802.40000000002</v>
      </c>
      <c r="D35" s="42">
        <f t="shared" ref="D35:E35" si="9">D36+D41</f>
        <v>15272.7</v>
      </c>
      <c r="E35" s="42">
        <f t="shared" si="9"/>
        <v>4982.2</v>
      </c>
    </row>
    <row r="36" spans="1:5" s="19" customFormat="1" ht="33.75" customHeight="1" x14ac:dyDescent="0.25">
      <c r="A36" s="133" t="s">
        <v>388</v>
      </c>
      <c r="B36" s="53" t="s">
        <v>175</v>
      </c>
      <c r="C36" s="54">
        <f>SUM(C37:C40)</f>
        <v>174573.7</v>
      </c>
      <c r="D36" s="54">
        <f t="shared" ref="D36:E36" si="10">SUM(D37:D40)</f>
        <v>15044</v>
      </c>
      <c r="E36" s="54">
        <f t="shared" si="10"/>
        <v>4753.5</v>
      </c>
    </row>
    <row r="37" spans="1:5" ht="97.5" customHeight="1" x14ac:dyDescent="0.25">
      <c r="A37" s="131" t="s">
        <v>313</v>
      </c>
      <c r="B37" s="47" t="s">
        <v>312</v>
      </c>
      <c r="C37" s="44">
        <v>113936.5</v>
      </c>
      <c r="D37" s="44">
        <v>0</v>
      </c>
      <c r="E37" s="44">
        <v>0</v>
      </c>
    </row>
    <row r="38" spans="1:5" ht="33.75" customHeight="1" x14ac:dyDescent="0.25">
      <c r="A38" s="131" t="s">
        <v>387</v>
      </c>
      <c r="B38" s="47" t="s">
        <v>386</v>
      </c>
      <c r="C38" s="44">
        <v>0</v>
      </c>
      <c r="D38" s="44">
        <v>0</v>
      </c>
      <c r="E38" s="44">
        <v>0</v>
      </c>
    </row>
    <row r="39" spans="1:5" ht="33" customHeight="1" x14ac:dyDescent="0.25">
      <c r="A39" s="131" t="s">
        <v>279</v>
      </c>
      <c r="B39" s="47" t="s">
        <v>278</v>
      </c>
      <c r="C39" s="44">
        <v>12751</v>
      </c>
      <c r="D39" s="44">
        <v>0</v>
      </c>
      <c r="E39" s="44">
        <v>0</v>
      </c>
    </row>
    <row r="40" spans="1:5" ht="20.100000000000001" customHeight="1" x14ac:dyDescent="0.25">
      <c r="A40" s="132" t="s">
        <v>269</v>
      </c>
      <c r="B40" s="38" t="s">
        <v>270</v>
      </c>
      <c r="C40" s="44">
        <v>47886.2</v>
      </c>
      <c r="D40" s="44">
        <v>15044</v>
      </c>
      <c r="E40" s="44">
        <v>4753.5</v>
      </c>
    </row>
    <row r="41" spans="1:5" s="19" customFormat="1" ht="20.100000000000001" customHeight="1" x14ac:dyDescent="0.25">
      <c r="A41" s="134" t="s">
        <v>171</v>
      </c>
      <c r="B41" s="53" t="s">
        <v>176</v>
      </c>
      <c r="C41" s="55">
        <f>C42</f>
        <v>228.7</v>
      </c>
      <c r="D41" s="55">
        <f t="shared" ref="D41:E41" si="11">D42</f>
        <v>228.7</v>
      </c>
      <c r="E41" s="55">
        <f t="shared" si="11"/>
        <v>228.7</v>
      </c>
    </row>
    <row r="42" spans="1:5" ht="32.25" customHeight="1" x14ac:dyDescent="0.25">
      <c r="A42" s="135" t="s">
        <v>302</v>
      </c>
      <c r="B42" s="47" t="s">
        <v>177</v>
      </c>
      <c r="C42" s="48">
        <v>228.7</v>
      </c>
      <c r="D42" s="48">
        <v>228.7</v>
      </c>
      <c r="E42" s="48">
        <v>228.7</v>
      </c>
    </row>
    <row r="43" spans="1:5" s="19" customFormat="1" ht="20.100000000000001" customHeight="1" x14ac:dyDescent="0.25">
      <c r="A43" s="136" t="s">
        <v>393</v>
      </c>
      <c r="B43" s="130" t="s">
        <v>392</v>
      </c>
      <c r="C43" s="127">
        <f>C44</f>
        <v>0</v>
      </c>
      <c r="D43" s="127">
        <f t="shared" ref="D43:E44" si="12">D44</f>
        <v>0</v>
      </c>
      <c r="E43" s="127">
        <f t="shared" si="12"/>
        <v>0</v>
      </c>
    </row>
    <row r="44" spans="1:5" ht="20.100000000000001" customHeight="1" x14ac:dyDescent="0.25">
      <c r="A44" s="128" t="s">
        <v>394</v>
      </c>
      <c r="B44" s="129" t="s">
        <v>395</v>
      </c>
      <c r="C44" s="48">
        <f>C45</f>
        <v>0</v>
      </c>
      <c r="D44" s="48">
        <f t="shared" si="12"/>
        <v>0</v>
      </c>
      <c r="E44" s="48">
        <f t="shared" si="12"/>
        <v>0</v>
      </c>
    </row>
    <row r="45" spans="1:5" ht="20.100000000000001" customHeight="1" x14ac:dyDescent="0.25">
      <c r="A45" s="138" t="s">
        <v>394</v>
      </c>
      <c r="B45" s="129" t="s">
        <v>396</v>
      </c>
      <c r="C45" s="48"/>
      <c r="D45" s="48"/>
      <c r="E45" s="48"/>
    </row>
    <row r="46" spans="1:5" ht="21.95" customHeight="1" x14ac:dyDescent="0.25">
      <c r="A46" s="108" t="s">
        <v>172</v>
      </c>
      <c r="B46" s="49"/>
      <c r="C46" s="50">
        <f>C9+C34</f>
        <v>302253.40000000002</v>
      </c>
      <c r="D46" s="50">
        <f t="shared" ref="D46:E46" si="13">D9+D34</f>
        <v>143790.1</v>
      </c>
      <c r="E46" s="50">
        <f t="shared" si="13"/>
        <v>135629.20000000001</v>
      </c>
    </row>
  </sheetData>
  <mergeCells count="5">
    <mergeCell ref="D2:E2"/>
    <mergeCell ref="A4:E4"/>
    <mergeCell ref="A7:A8"/>
    <mergeCell ref="B7:B8"/>
    <mergeCell ref="C7:E7"/>
  </mergeCells>
  <pageMargins left="0.98425196850393704" right="0.39370078740157483" top="0.39370078740157483" bottom="0.39370078740157483" header="0" footer="0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topLeftCell="A31" zoomScaleNormal="100" workbookViewId="0">
      <selection activeCell="A40" sqref="A40"/>
    </sheetView>
  </sheetViews>
  <sheetFormatPr defaultRowHeight="15.75" x14ac:dyDescent="0.25"/>
  <cols>
    <col min="1" max="1" width="66.5703125" style="18" customWidth="1"/>
    <col min="2" max="2" width="12.5703125" style="18" customWidth="1"/>
    <col min="3" max="5" width="16" style="18" customWidth="1"/>
    <col min="6" max="16384" width="9.140625" style="18"/>
  </cols>
  <sheetData>
    <row r="1" spans="1:14" x14ac:dyDescent="0.25">
      <c r="B1" s="109"/>
      <c r="C1" s="109"/>
      <c r="D1" s="109"/>
      <c r="E1" s="109"/>
    </row>
    <row r="2" spans="1:14" ht="118.5" customHeight="1" x14ac:dyDescent="0.25">
      <c r="A2" s="20"/>
      <c r="C2" s="145"/>
      <c r="D2" s="195" t="s">
        <v>399</v>
      </c>
      <c r="E2" s="195"/>
    </row>
    <row r="4" spans="1:14" ht="51.75" customHeight="1" x14ac:dyDescent="0.25">
      <c r="A4" s="194" t="s">
        <v>400</v>
      </c>
      <c r="B4" s="194"/>
      <c r="C4" s="194"/>
      <c r="D4" s="194"/>
      <c r="E4" s="194"/>
      <c r="G4" s="5"/>
      <c r="H4" s="5"/>
      <c r="I4" s="5"/>
      <c r="J4" s="5"/>
      <c r="K4" s="5"/>
      <c r="L4" s="5"/>
      <c r="M4" s="5"/>
      <c r="N4" s="5"/>
    </row>
    <row r="5" spans="1:14" x14ac:dyDescent="0.25">
      <c r="A5" s="21"/>
      <c r="B5" s="22"/>
      <c r="C5" s="21"/>
      <c r="D5" s="21"/>
      <c r="E5" s="21"/>
      <c r="G5" s="5"/>
      <c r="H5" s="5"/>
      <c r="I5" s="5"/>
      <c r="J5" s="5"/>
      <c r="K5" s="5"/>
      <c r="L5" s="5"/>
      <c r="M5" s="5"/>
      <c r="N5" s="5"/>
    </row>
    <row r="6" spans="1:14" x14ac:dyDescent="0.25">
      <c r="C6" s="23"/>
      <c r="D6" s="23" t="s">
        <v>0</v>
      </c>
      <c r="E6" s="23"/>
    </row>
    <row r="7" spans="1:14" x14ac:dyDescent="0.25">
      <c r="A7" s="196" t="s">
        <v>34</v>
      </c>
      <c r="B7" s="197" t="s">
        <v>35</v>
      </c>
      <c r="C7" s="199" t="s">
        <v>3</v>
      </c>
      <c r="D7" s="200"/>
      <c r="E7" s="201"/>
    </row>
    <row r="8" spans="1:14" ht="20.25" customHeight="1" x14ac:dyDescent="0.25">
      <c r="A8" s="196"/>
      <c r="B8" s="198"/>
      <c r="C8" s="126">
        <v>2022</v>
      </c>
      <c r="D8" s="126">
        <v>2023</v>
      </c>
      <c r="E8" s="126">
        <v>2024</v>
      </c>
    </row>
    <row r="9" spans="1:14" ht="21.95" customHeight="1" x14ac:dyDescent="0.25">
      <c r="A9" s="66" t="s">
        <v>38</v>
      </c>
      <c r="B9" s="7" t="s">
        <v>39</v>
      </c>
      <c r="C9" s="12">
        <f>SUM(C10:C16)</f>
        <v>52612.1</v>
      </c>
      <c r="D9" s="12">
        <f t="shared" ref="D9:E9" si="0">SUM(D10:D16)</f>
        <v>54694</v>
      </c>
      <c r="E9" s="12">
        <f t="shared" si="0"/>
        <v>59891.8</v>
      </c>
    </row>
    <row r="10" spans="1:14" ht="30.75" customHeight="1" x14ac:dyDescent="0.25">
      <c r="A10" s="158" t="s">
        <v>41</v>
      </c>
      <c r="B10" s="10" t="s">
        <v>42</v>
      </c>
      <c r="C10" s="13">
        <v>2533.5</v>
      </c>
      <c r="D10" s="13">
        <v>2533.5</v>
      </c>
      <c r="E10" s="13">
        <v>2533.5</v>
      </c>
    </row>
    <row r="11" spans="1:14" ht="48.75" customHeight="1" x14ac:dyDescent="0.25">
      <c r="A11" s="158" t="s">
        <v>47</v>
      </c>
      <c r="B11" s="10" t="s">
        <v>48</v>
      </c>
      <c r="C11" s="13">
        <v>2371.3000000000002</v>
      </c>
      <c r="D11" s="13">
        <v>2348.6999999999998</v>
      </c>
      <c r="E11" s="13">
        <v>2348.9</v>
      </c>
    </row>
    <row r="12" spans="1:14" ht="46.5" customHeight="1" x14ac:dyDescent="0.25">
      <c r="A12" s="158" t="s">
        <v>130</v>
      </c>
      <c r="B12" s="10" t="s">
        <v>60</v>
      </c>
      <c r="C12" s="13">
        <v>38035.199999999997</v>
      </c>
      <c r="D12" s="13">
        <v>42394.9</v>
      </c>
      <c r="E12" s="13">
        <v>47578.2</v>
      </c>
    </row>
    <row r="13" spans="1:14" ht="30.75" customHeight="1" x14ac:dyDescent="0.25">
      <c r="A13" s="64" t="s">
        <v>63</v>
      </c>
      <c r="B13" s="10" t="s">
        <v>64</v>
      </c>
      <c r="C13" s="13">
        <v>1485.7</v>
      </c>
      <c r="D13" s="13">
        <v>1486</v>
      </c>
      <c r="E13" s="13">
        <v>1486.3</v>
      </c>
    </row>
    <row r="14" spans="1:14" ht="20.100000000000001" customHeight="1" x14ac:dyDescent="0.25">
      <c r="A14" s="64" t="s">
        <v>367</v>
      </c>
      <c r="B14" s="10" t="s">
        <v>366</v>
      </c>
      <c r="C14" s="13">
        <v>2467</v>
      </c>
      <c r="D14" s="13">
        <v>0</v>
      </c>
      <c r="E14" s="13">
        <v>0</v>
      </c>
    </row>
    <row r="15" spans="1:14" ht="20.100000000000001" customHeight="1" x14ac:dyDescent="0.25">
      <c r="A15" s="158" t="s">
        <v>71</v>
      </c>
      <c r="B15" s="10" t="s">
        <v>72</v>
      </c>
      <c r="C15" s="13">
        <v>50</v>
      </c>
      <c r="D15" s="13">
        <v>50</v>
      </c>
      <c r="E15" s="13">
        <v>50</v>
      </c>
    </row>
    <row r="16" spans="1:14" ht="20.100000000000001" customHeight="1" x14ac:dyDescent="0.25">
      <c r="A16" s="64" t="s">
        <v>74</v>
      </c>
      <c r="B16" s="10" t="s">
        <v>75</v>
      </c>
      <c r="C16" s="13">
        <v>5669.4</v>
      </c>
      <c r="D16" s="13">
        <v>5880.9</v>
      </c>
      <c r="E16" s="13">
        <v>5894.9</v>
      </c>
    </row>
    <row r="17" spans="1:5" ht="30.75" customHeight="1" x14ac:dyDescent="0.25">
      <c r="A17" s="63" t="s">
        <v>173</v>
      </c>
      <c r="B17" s="8" t="s">
        <v>82</v>
      </c>
      <c r="C17" s="12">
        <f>SUM(C18:C20)</f>
        <v>118</v>
      </c>
      <c r="D17" s="12">
        <f t="shared" ref="D17:E17" si="1">SUM(D18:D20)</f>
        <v>0</v>
      </c>
      <c r="E17" s="12">
        <f t="shared" si="1"/>
        <v>0</v>
      </c>
    </row>
    <row r="18" spans="1:5" ht="20.100000000000001" customHeight="1" x14ac:dyDescent="0.25">
      <c r="A18" s="64" t="s">
        <v>365</v>
      </c>
      <c r="B18" s="10" t="s">
        <v>83</v>
      </c>
      <c r="C18" s="13">
        <v>9.5</v>
      </c>
      <c r="D18" s="13">
        <v>0</v>
      </c>
      <c r="E18" s="13">
        <v>0</v>
      </c>
    </row>
    <row r="19" spans="1:5" ht="33" customHeight="1" x14ac:dyDescent="0.25">
      <c r="A19" s="64" t="s">
        <v>435</v>
      </c>
      <c r="B19" s="10" t="s">
        <v>434</v>
      </c>
      <c r="C19" s="13">
        <v>103.7</v>
      </c>
      <c r="D19" s="13">
        <v>0</v>
      </c>
      <c r="E19" s="13">
        <v>0</v>
      </c>
    </row>
    <row r="20" spans="1:5" ht="30.75" customHeight="1" x14ac:dyDescent="0.25">
      <c r="A20" s="64" t="s">
        <v>84</v>
      </c>
      <c r="B20" s="10" t="s">
        <v>85</v>
      </c>
      <c r="C20" s="13">
        <v>4.8</v>
      </c>
      <c r="D20" s="13">
        <v>0</v>
      </c>
      <c r="E20" s="13">
        <v>0</v>
      </c>
    </row>
    <row r="21" spans="1:5" ht="21.95" customHeight="1" x14ac:dyDescent="0.25">
      <c r="A21" s="63" t="s">
        <v>86</v>
      </c>
      <c r="B21" s="8" t="s">
        <v>87</v>
      </c>
      <c r="C21" s="12">
        <f>SUM(C22:C25)</f>
        <v>77164.7</v>
      </c>
      <c r="D21" s="12">
        <f t="shared" ref="D21:E21" si="2">SUM(D22:D25)</f>
        <v>7276.1</v>
      </c>
      <c r="E21" s="12">
        <f t="shared" si="2"/>
        <v>7277.1</v>
      </c>
    </row>
    <row r="22" spans="1:5" ht="20.100000000000001" customHeight="1" x14ac:dyDescent="0.25">
      <c r="A22" s="64" t="s">
        <v>131</v>
      </c>
      <c r="B22" s="10" t="s">
        <v>89</v>
      </c>
      <c r="C22" s="13">
        <v>228</v>
      </c>
      <c r="D22" s="13">
        <v>228</v>
      </c>
      <c r="E22" s="13">
        <v>228</v>
      </c>
    </row>
    <row r="23" spans="1:5" ht="20.100000000000001" customHeight="1" x14ac:dyDescent="0.25">
      <c r="A23" s="64" t="s">
        <v>256</v>
      </c>
      <c r="B23" s="10" t="s">
        <v>255</v>
      </c>
      <c r="C23" s="13">
        <v>598.20000000000005</v>
      </c>
      <c r="D23" s="13">
        <v>567</v>
      </c>
      <c r="E23" s="13">
        <v>568</v>
      </c>
    </row>
    <row r="24" spans="1:5" ht="20.100000000000001" customHeight="1" x14ac:dyDescent="0.25">
      <c r="A24" s="64" t="s">
        <v>90</v>
      </c>
      <c r="B24" s="10" t="s">
        <v>91</v>
      </c>
      <c r="C24" s="13">
        <v>76338.5</v>
      </c>
      <c r="D24" s="13">
        <v>6481.1</v>
      </c>
      <c r="E24" s="13">
        <v>6481.1</v>
      </c>
    </row>
    <row r="25" spans="1:5" ht="20.100000000000001" customHeight="1" x14ac:dyDescent="0.25">
      <c r="A25" s="64" t="s">
        <v>92</v>
      </c>
      <c r="B25" s="10" t="s">
        <v>93</v>
      </c>
      <c r="C25" s="13">
        <v>0</v>
      </c>
      <c r="D25" s="13">
        <v>0</v>
      </c>
      <c r="E25" s="13">
        <v>0</v>
      </c>
    </row>
    <row r="26" spans="1:5" ht="21.95" customHeight="1" x14ac:dyDescent="0.25">
      <c r="A26" s="63" t="s">
        <v>94</v>
      </c>
      <c r="B26" s="8" t="s">
        <v>95</v>
      </c>
      <c r="C26" s="12">
        <f>SUM(C27:C29)</f>
        <v>145289.4</v>
      </c>
      <c r="D26" s="12">
        <f t="shared" ref="D26:E26" si="3">SUM(D27:D29)</f>
        <v>61311.3</v>
      </c>
      <c r="E26" s="12">
        <f t="shared" si="3"/>
        <v>31016</v>
      </c>
    </row>
    <row r="27" spans="1:5" ht="20.100000000000001" customHeight="1" x14ac:dyDescent="0.25">
      <c r="A27" s="64" t="s">
        <v>96</v>
      </c>
      <c r="B27" s="10" t="s">
        <v>97</v>
      </c>
      <c r="C27" s="13">
        <v>121316</v>
      </c>
      <c r="D27" s="13">
        <v>10827.2</v>
      </c>
      <c r="E27" s="13">
        <v>0</v>
      </c>
    </row>
    <row r="28" spans="1:5" ht="20.100000000000001" customHeight="1" x14ac:dyDescent="0.25">
      <c r="A28" s="64" t="s">
        <v>98</v>
      </c>
      <c r="B28" s="10" t="s">
        <v>99</v>
      </c>
      <c r="C28" s="13">
        <v>0</v>
      </c>
      <c r="D28" s="13">
        <v>41296.800000000003</v>
      </c>
      <c r="E28" s="13">
        <v>19162.2</v>
      </c>
    </row>
    <row r="29" spans="1:5" ht="20.100000000000001" customHeight="1" x14ac:dyDescent="0.25">
      <c r="A29" s="65" t="s">
        <v>100</v>
      </c>
      <c r="B29" s="9" t="s">
        <v>101</v>
      </c>
      <c r="C29" s="13">
        <v>23973.4</v>
      </c>
      <c r="D29" s="13">
        <v>9187.2999999999993</v>
      </c>
      <c r="E29" s="13">
        <v>11853.8</v>
      </c>
    </row>
    <row r="30" spans="1:5" ht="21.95" customHeight="1" x14ac:dyDescent="0.25">
      <c r="A30" s="63" t="s">
        <v>104</v>
      </c>
      <c r="B30" s="8" t="s">
        <v>105</v>
      </c>
      <c r="C30" s="12">
        <f>SUM(C31:C32)</f>
        <v>80</v>
      </c>
      <c r="D30" s="12">
        <f t="shared" ref="D30:E30" si="4">SUM(D31:D32)</f>
        <v>0</v>
      </c>
      <c r="E30" s="12">
        <f t="shared" si="4"/>
        <v>0</v>
      </c>
    </row>
    <row r="31" spans="1:5" ht="33" customHeight="1" x14ac:dyDescent="0.25">
      <c r="A31" s="64" t="s">
        <v>106</v>
      </c>
      <c r="B31" s="10" t="s">
        <v>107</v>
      </c>
      <c r="C31" s="13">
        <v>0</v>
      </c>
      <c r="D31" s="13">
        <v>0</v>
      </c>
      <c r="E31" s="13">
        <v>0</v>
      </c>
    </row>
    <row r="32" spans="1:5" ht="20.100000000000001" customHeight="1" x14ac:dyDescent="0.25">
      <c r="A32" s="64" t="s">
        <v>108</v>
      </c>
      <c r="B32" s="10" t="s">
        <v>109</v>
      </c>
      <c r="C32" s="13">
        <v>80</v>
      </c>
      <c r="D32" s="13">
        <v>0</v>
      </c>
      <c r="E32" s="13">
        <v>0</v>
      </c>
    </row>
    <row r="33" spans="1:5" ht="21.95" customHeight="1" x14ac:dyDescent="0.25">
      <c r="A33" s="63" t="s">
        <v>112</v>
      </c>
      <c r="B33" s="8" t="s">
        <v>113</v>
      </c>
      <c r="C33" s="12">
        <f>SUM(C34:C35)</f>
        <v>228</v>
      </c>
      <c r="D33" s="12">
        <f t="shared" ref="D33:E33" si="5">SUM(D34:D35)</f>
        <v>228</v>
      </c>
      <c r="E33" s="12">
        <f t="shared" si="5"/>
        <v>228</v>
      </c>
    </row>
    <row r="34" spans="1:5" ht="20.100000000000001" customHeight="1" x14ac:dyDescent="0.25">
      <c r="A34" s="64" t="s">
        <v>132</v>
      </c>
      <c r="B34" s="10" t="s">
        <v>115</v>
      </c>
      <c r="C34" s="13">
        <v>228</v>
      </c>
      <c r="D34" s="13">
        <v>228</v>
      </c>
      <c r="E34" s="13">
        <v>228</v>
      </c>
    </row>
    <row r="35" spans="1:5" ht="20.100000000000001" customHeight="1" x14ac:dyDescent="0.25">
      <c r="A35" s="64" t="s">
        <v>358</v>
      </c>
      <c r="B35" s="10" t="s">
        <v>359</v>
      </c>
      <c r="C35" s="13">
        <v>0</v>
      </c>
      <c r="D35" s="13">
        <v>0</v>
      </c>
      <c r="E35" s="13">
        <v>0</v>
      </c>
    </row>
    <row r="36" spans="1:5" ht="21.95" customHeight="1" x14ac:dyDescent="0.25">
      <c r="A36" s="63" t="s">
        <v>117</v>
      </c>
      <c r="B36" s="8" t="s">
        <v>118</v>
      </c>
      <c r="C36" s="12">
        <f>SUM(C37:C37)</f>
        <v>36006.800000000003</v>
      </c>
      <c r="D36" s="12">
        <f t="shared" ref="D36:E36" si="6">SUM(D37:D37)</f>
        <v>26183.3</v>
      </c>
      <c r="E36" s="12">
        <f t="shared" si="6"/>
        <v>39685.4</v>
      </c>
    </row>
    <row r="37" spans="1:5" ht="20.100000000000001" customHeight="1" x14ac:dyDescent="0.25">
      <c r="A37" s="64" t="s">
        <v>133</v>
      </c>
      <c r="B37" s="10" t="s">
        <v>120</v>
      </c>
      <c r="C37" s="13">
        <v>36006.800000000003</v>
      </c>
      <c r="D37" s="13">
        <v>26183.3</v>
      </c>
      <c r="E37" s="13">
        <v>39685.4</v>
      </c>
    </row>
    <row r="38" spans="1:5" ht="30.75" customHeight="1" x14ac:dyDescent="0.25">
      <c r="A38" s="63" t="s">
        <v>348</v>
      </c>
      <c r="B38" s="8" t="s">
        <v>121</v>
      </c>
      <c r="C38" s="12">
        <f>SUM(C39)</f>
        <v>312.39999999999998</v>
      </c>
      <c r="D38" s="12">
        <f t="shared" ref="D38:E38" si="7">SUM(D39)</f>
        <v>307.3</v>
      </c>
      <c r="E38" s="12">
        <f t="shared" si="7"/>
        <v>301.7</v>
      </c>
    </row>
    <row r="39" spans="1:5" ht="31.5" customHeight="1" x14ac:dyDescent="0.25">
      <c r="A39" s="64" t="s">
        <v>349</v>
      </c>
      <c r="B39" s="10" t="s">
        <v>122</v>
      </c>
      <c r="C39" s="13">
        <v>312.39999999999998</v>
      </c>
      <c r="D39" s="13">
        <v>307.3</v>
      </c>
      <c r="E39" s="13">
        <v>301.7</v>
      </c>
    </row>
    <row r="40" spans="1:5" ht="21.75" customHeight="1" x14ac:dyDescent="0.25">
      <c r="A40" s="63" t="s">
        <v>436</v>
      </c>
      <c r="B40" s="8" t="s">
        <v>437</v>
      </c>
      <c r="C40" s="12">
        <v>0</v>
      </c>
      <c r="D40" s="12">
        <v>3455</v>
      </c>
      <c r="E40" s="12">
        <v>7022</v>
      </c>
    </row>
    <row r="41" spans="1:5" ht="21.95" customHeight="1" x14ac:dyDescent="0.25">
      <c r="A41" s="63" t="s">
        <v>126</v>
      </c>
      <c r="B41" s="8"/>
      <c r="C41" s="12">
        <f>SUM(C9,C17,C21,C26,C30,C33,C36,C39,C40)</f>
        <v>311811.39999999997</v>
      </c>
      <c r="D41" s="12">
        <f t="shared" ref="D41:E41" si="8">SUM(D9,D17,D21,D26,D30,D33,D36,D39,D40)</f>
        <v>153454.99999999997</v>
      </c>
      <c r="E41" s="12">
        <f t="shared" si="8"/>
        <v>145422.00000000003</v>
      </c>
    </row>
    <row r="48" spans="1:5" x14ac:dyDescent="0.25">
      <c r="A48" s="21"/>
      <c r="B48" s="22"/>
      <c r="C48" s="21"/>
      <c r="D48" s="21"/>
      <c r="E48" s="21"/>
    </row>
  </sheetData>
  <mergeCells count="5">
    <mergeCell ref="A4:E4"/>
    <mergeCell ref="D2:E2"/>
    <mergeCell ref="A7:A8"/>
    <mergeCell ref="B7:B8"/>
    <mergeCell ref="C7:E7"/>
  </mergeCells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5"/>
  <sheetViews>
    <sheetView topLeftCell="A190" zoomScaleNormal="100" workbookViewId="0">
      <selection activeCell="D202" sqref="D202"/>
    </sheetView>
  </sheetViews>
  <sheetFormatPr defaultRowHeight="15" x14ac:dyDescent="0.25"/>
  <cols>
    <col min="1" max="1" width="57.7109375" style="73" customWidth="1"/>
    <col min="2" max="2" width="10.7109375" style="73" customWidth="1"/>
    <col min="3" max="3" width="15.5703125" style="73" customWidth="1"/>
    <col min="4" max="4" width="9.140625" style="73"/>
    <col min="5" max="7" width="13.7109375" style="73" customWidth="1"/>
    <col min="8" max="16384" width="9.140625" style="73"/>
  </cols>
  <sheetData>
    <row r="1" spans="1:7" ht="13.5" customHeight="1" x14ac:dyDescent="0.25"/>
    <row r="2" spans="1:7" ht="130.5" customHeight="1" x14ac:dyDescent="0.25">
      <c r="C2" s="146"/>
      <c r="D2" s="146"/>
      <c r="E2" s="146"/>
      <c r="F2" s="195" t="s">
        <v>405</v>
      </c>
      <c r="G2" s="195"/>
    </row>
    <row r="3" spans="1:7" x14ac:dyDescent="0.25">
      <c r="A3" s="76"/>
      <c r="C3" s="76"/>
      <c r="D3" s="76"/>
      <c r="E3" s="77"/>
      <c r="F3" s="77"/>
      <c r="G3" s="77"/>
    </row>
    <row r="4" spans="1:7" ht="48.75" customHeight="1" x14ac:dyDescent="0.25">
      <c r="A4" s="202" t="s">
        <v>401</v>
      </c>
      <c r="B4" s="202"/>
      <c r="C4" s="202"/>
      <c r="D4" s="202"/>
      <c r="E4" s="202"/>
      <c r="F4" s="202"/>
      <c r="G4" s="202"/>
    </row>
    <row r="5" spans="1:7" ht="12" customHeight="1" x14ac:dyDescent="0.25">
      <c r="A5" s="78"/>
      <c r="C5" s="78"/>
      <c r="D5" s="78"/>
      <c r="E5" s="78"/>
      <c r="F5" s="78"/>
      <c r="G5" s="78"/>
    </row>
    <row r="6" spans="1:7" x14ac:dyDescent="0.25">
      <c r="E6" s="150"/>
      <c r="F6" s="150" t="s">
        <v>0</v>
      </c>
      <c r="G6" s="150"/>
    </row>
    <row r="7" spans="1:7" x14ac:dyDescent="0.25">
      <c r="A7" s="203" t="s">
        <v>34</v>
      </c>
      <c r="B7" s="203" t="s">
        <v>35</v>
      </c>
      <c r="C7" s="203" t="s">
        <v>36</v>
      </c>
      <c r="D7" s="203" t="s">
        <v>37</v>
      </c>
      <c r="E7" s="205" t="s">
        <v>3</v>
      </c>
      <c r="F7" s="206"/>
      <c r="G7" s="207"/>
    </row>
    <row r="8" spans="1:7" ht="20.25" customHeight="1" x14ac:dyDescent="0.25">
      <c r="A8" s="204"/>
      <c r="B8" s="204"/>
      <c r="C8" s="204"/>
      <c r="D8" s="204"/>
      <c r="E8" s="106" t="s">
        <v>402</v>
      </c>
      <c r="F8" s="106" t="s">
        <v>403</v>
      </c>
      <c r="G8" s="106" t="s">
        <v>404</v>
      </c>
    </row>
    <row r="9" spans="1:7" ht="18" customHeight="1" x14ac:dyDescent="0.25">
      <c r="A9" s="70" t="s">
        <v>38</v>
      </c>
      <c r="B9" s="71" t="s">
        <v>39</v>
      </c>
      <c r="C9" s="71" t="s">
        <v>40</v>
      </c>
      <c r="D9" s="71" t="s">
        <v>40</v>
      </c>
      <c r="E9" s="72">
        <f>E10+E16+E26+E34+E52+E57+E43</f>
        <v>52612.100000000006</v>
      </c>
      <c r="F9" s="72">
        <f>F10+F16+F26+F34+F52+F57+F43</f>
        <v>54694</v>
      </c>
      <c r="G9" s="72">
        <f>G10+G16+G26+G34+G52+G57+G43</f>
        <v>59891.8</v>
      </c>
    </row>
    <row r="10" spans="1:7" ht="42.75" x14ac:dyDescent="0.25">
      <c r="A10" s="70" t="s">
        <v>41</v>
      </c>
      <c r="B10" s="71" t="s">
        <v>42</v>
      </c>
      <c r="C10" s="71" t="s">
        <v>40</v>
      </c>
      <c r="D10" s="71" t="s">
        <v>40</v>
      </c>
      <c r="E10" s="72">
        <f>E13</f>
        <v>2533.5</v>
      </c>
      <c r="F10" s="72">
        <f t="shared" ref="F10:G10" si="0">F13</f>
        <v>2533.5</v>
      </c>
      <c r="G10" s="72">
        <f t="shared" si="0"/>
        <v>2533.5</v>
      </c>
    </row>
    <row r="11" spans="1:7" ht="44.25" customHeight="1" x14ac:dyDescent="0.25">
      <c r="A11" s="70" t="s">
        <v>190</v>
      </c>
      <c r="B11" s="71" t="s">
        <v>42</v>
      </c>
      <c r="C11" s="71" t="s">
        <v>184</v>
      </c>
      <c r="D11" s="71"/>
      <c r="E11" s="72">
        <f>E12</f>
        <v>2533.5</v>
      </c>
      <c r="F11" s="72">
        <f t="shared" ref="F11:G14" si="1">F12</f>
        <v>2533.5</v>
      </c>
      <c r="G11" s="72">
        <f t="shared" si="1"/>
        <v>2533.5</v>
      </c>
    </row>
    <row r="12" spans="1:7" ht="42.75" x14ac:dyDescent="0.25">
      <c r="A12" s="70" t="s">
        <v>43</v>
      </c>
      <c r="B12" s="71" t="s">
        <v>42</v>
      </c>
      <c r="C12" s="71" t="s">
        <v>185</v>
      </c>
      <c r="D12" s="71"/>
      <c r="E12" s="72">
        <f>E13</f>
        <v>2533.5</v>
      </c>
      <c r="F12" s="72">
        <f t="shared" si="1"/>
        <v>2533.5</v>
      </c>
      <c r="G12" s="72">
        <f t="shared" si="1"/>
        <v>2533.5</v>
      </c>
    </row>
    <row r="13" spans="1:7" ht="42.75" x14ac:dyDescent="0.25">
      <c r="A13" s="70" t="s">
        <v>43</v>
      </c>
      <c r="B13" s="71" t="s">
        <v>42</v>
      </c>
      <c r="C13" s="71" t="s">
        <v>44</v>
      </c>
      <c r="D13" s="71" t="s">
        <v>40</v>
      </c>
      <c r="E13" s="72">
        <f>E14</f>
        <v>2533.5</v>
      </c>
      <c r="F13" s="72">
        <f t="shared" si="1"/>
        <v>2533.5</v>
      </c>
      <c r="G13" s="72">
        <f t="shared" si="1"/>
        <v>2533.5</v>
      </c>
    </row>
    <row r="14" spans="1:7" ht="31.5" customHeight="1" x14ac:dyDescent="0.25">
      <c r="A14" s="70" t="s">
        <v>189</v>
      </c>
      <c r="B14" s="71" t="s">
        <v>42</v>
      </c>
      <c r="C14" s="71" t="s">
        <v>186</v>
      </c>
      <c r="D14" s="71" t="s">
        <v>40</v>
      </c>
      <c r="E14" s="72">
        <f>E15</f>
        <v>2533.5</v>
      </c>
      <c r="F14" s="72">
        <f t="shared" si="1"/>
        <v>2533.5</v>
      </c>
      <c r="G14" s="72">
        <f t="shared" si="1"/>
        <v>2533.5</v>
      </c>
    </row>
    <row r="15" spans="1:7" ht="59.25" customHeight="1" x14ac:dyDescent="0.25">
      <c r="A15" s="74" t="s">
        <v>45</v>
      </c>
      <c r="B15" s="75" t="s">
        <v>42</v>
      </c>
      <c r="C15" s="75" t="s">
        <v>186</v>
      </c>
      <c r="D15" s="75" t="s">
        <v>46</v>
      </c>
      <c r="E15" s="79">
        <v>2533.5</v>
      </c>
      <c r="F15" s="79">
        <v>2533.5</v>
      </c>
      <c r="G15" s="79">
        <v>2533.5</v>
      </c>
    </row>
    <row r="16" spans="1:7" ht="41.25" customHeight="1" x14ac:dyDescent="0.25">
      <c r="A16" s="70" t="s">
        <v>47</v>
      </c>
      <c r="B16" s="71" t="s">
        <v>48</v>
      </c>
      <c r="C16" s="71" t="s">
        <v>40</v>
      </c>
      <c r="D16" s="71" t="s">
        <v>40</v>
      </c>
      <c r="E16" s="72">
        <f>E18</f>
        <v>2371.3000000000002</v>
      </c>
      <c r="F16" s="72">
        <f t="shared" ref="F16:G16" si="2">F18</f>
        <v>2348.6999999999998</v>
      </c>
      <c r="G16" s="72">
        <f t="shared" si="2"/>
        <v>2348.9</v>
      </c>
    </row>
    <row r="17" spans="1:7" ht="43.5" customHeight="1" x14ac:dyDescent="0.25">
      <c r="A17" s="70" t="s">
        <v>190</v>
      </c>
      <c r="B17" s="71" t="s">
        <v>48</v>
      </c>
      <c r="C17" s="71" t="s">
        <v>184</v>
      </c>
      <c r="D17" s="71"/>
      <c r="E17" s="72">
        <f>E18</f>
        <v>2371.3000000000002</v>
      </c>
      <c r="F17" s="72">
        <f t="shared" ref="F17:G17" si="3">F18</f>
        <v>2348.6999999999998</v>
      </c>
      <c r="G17" s="72">
        <f t="shared" si="3"/>
        <v>2348.9</v>
      </c>
    </row>
    <row r="18" spans="1:7" ht="30.75" customHeight="1" x14ac:dyDescent="0.25">
      <c r="A18" s="70" t="s">
        <v>49</v>
      </c>
      <c r="B18" s="71" t="s">
        <v>48</v>
      </c>
      <c r="C18" s="71" t="s">
        <v>50</v>
      </c>
      <c r="D18" s="71" t="s">
        <v>40</v>
      </c>
      <c r="E18" s="72">
        <f>E19+E22</f>
        <v>2371.3000000000002</v>
      </c>
      <c r="F18" s="72">
        <f t="shared" ref="F18:G18" si="4">F19+F22</f>
        <v>2348.6999999999998</v>
      </c>
      <c r="G18" s="72">
        <f t="shared" si="4"/>
        <v>2348.9</v>
      </c>
    </row>
    <row r="19" spans="1:7" ht="30" customHeight="1" x14ac:dyDescent="0.25">
      <c r="A19" s="70" t="s">
        <v>57</v>
      </c>
      <c r="B19" s="71" t="s">
        <v>48</v>
      </c>
      <c r="C19" s="71" t="s">
        <v>52</v>
      </c>
      <c r="D19" s="71"/>
      <c r="E19" s="72">
        <f>E20</f>
        <v>1782.2</v>
      </c>
      <c r="F19" s="72">
        <f t="shared" ref="F19:G19" si="5">F20</f>
        <v>1782.2</v>
      </c>
      <c r="G19" s="72">
        <f t="shared" si="5"/>
        <v>1782.2</v>
      </c>
    </row>
    <row r="20" spans="1:7" ht="30.75" customHeight="1" x14ac:dyDescent="0.25">
      <c r="A20" s="70" t="s">
        <v>189</v>
      </c>
      <c r="B20" s="71" t="s">
        <v>48</v>
      </c>
      <c r="C20" s="71" t="s">
        <v>187</v>
      </c>
      <c r="D20" s="71"/>
      <c r="E20" s="72">
        <f>SUM(E21)</f>
        <v>1782.2</v>
      </c>
      <c r="F20" s="72">
        <f t="shared" ref="F20:G20" si="6">SUM(F21)</f>
        <v>1782.2</v>
      </c>
      <c r="G20" s="72">
        <f t="shared" si="6"/>
        <v>1782.2</v>
      </c>
    </row>
    <row r="21" spans="1:7" ht="60" customHeight="1" x14ac:dyDescent="0.25">
      <c r="A21" s="74" t="s">
        <v>45</v>
      </c>
      <c r="B21" s="75" t="s">
        <v>48</v>
      </c>
      <c r="C21" s="75" t="s">
        <v>187</v>
      </c>
      <c r="D21" s="75" t="s">
        <v>46</v>
      </c>
      <c r="E21" s="79">
        <v>1782.2</v>
      </c>
      <c r="F21" s="79">
        <v>1782.2</v>
      </c>
      <c r="G21" s="79">
        <v>1782.2</v>
      </c>
    </row>
    <row r="22" spans="1:7" ht="27" customHeight="1" x14ac:dyDescent="0.25">
      <c r="A22" s="70" t="s">
        <v>51</v>
      </c>
      <c r="B22" s="71" t="s">
        <v>48</v>
      </c>
      <c r="C22" s="71" t="s">
        <v>58</v>
      </c>
      <c r="D22" s="71" t="s">
        <v>40</v>
      </c>
      <c r="E22" s="72">
        <f>E23</f>
        <v>589.1</v>
      </c>
      <c r="F22" s="72">
        <f t="shared" ref="F22:G22" si="7">F23</f>
        <v>566.5</v>
      </c>
      <c r="G22" s="72">
        <f t="shared" si="7"/>
        <v>566.70000000000005</v>
      </c>
    </row>
    <row r="23" spans="1:7" ht="28.5" customHeight="1" x14ac:dyDescent="0.25">
      <c r="A23" s="70" t="s">
        <v>189</v>
      </c>
      <c r="B23" s="71" t="s">
        <v>48</v>
      </c>
      <c r="C23" s="71" t="s">
        <v>188</v>
      </c>
      <c r="D23" s="71"/>
      <c r="E23" s="72">
        <f>SUM(E24:E25)</f>
        <v>589.1</v>
      </c>
      <c r="F23" s="72">
        <f t="shared" ref="F23:G23" si="8">SUM(F24:F25)</f>
        <v>566.5</v>
      </c>
      <c r="G23" s="72">
        <f t="shared" si="8"/>
        <v>566.70000000000005</v>
      </c>
    </row>
    <row r="24" spans="1:7" ht="62.25" customHeight="1" x14ac:dyDescent="0.25">
      <c r="A24" s="74" t="s">
        <v>45</v>
      </c>
      <c r="B24" s="75" t="s">
        <v>48</v>
      </c>
      <c r="C24" s="75" t="s">
        <v>188</v>
      </c>
      <c r="D24" s="75" t="s">
        <v>46</v>
      </c>
      <c r="E24" s="79">
        <v>547.1</v>
      </c>
      <c r="F24" s="79">
        <v>547.1</v>
      </c>
      <c r="G24" s="79">
        <v>547.1</v>
      </c>
    </row>
    <row r="25" spans="1:7" ht="29.25" customHeight="1" x14ac:dyDescent="0.25">
      <c r="A25" s="74" t="s">
        <v>53</v>
      </c>
      <c r="B25" s="75" t="s">
        <v>48</v>
      </c>
      <c r="C25" s="75" t="s">
        <v>188</v>
      </c>
      <c r="D25" s="75" t="s">
        <v>54</v>
      </c>
      <c r="E25" s="79">
        <v>42</v>
      </c>
      <c r="F25" s="79">
        <v>19.399999999999999</v>
      </c>
      <c r="G25" s="79">
        <v>19.600000000000001</v>
      </c>
    </row>
    <row r="26" spans="1:7" ht="57" x14ac:dyDescent="0.25">
      <c r="A26" s="70" t="s">
        <v>59</v>
      </c>
      <c r="B26" s="71" t="s">
        <v>60</v>
      </c>
      <c r="C26" s="71" t="s">
        <v>40</v>
      </c>
      <c r="D26" s="71" t="s">
        <v>40</v>
      </c>
      <c r="E26" s="72">
        <f>E27</f>
        <v>38035.200000000004</v>
      </c>
      <c r="F26" s="72">
        <f t="shared" ref="F26:G29" si="9">F27</f>
        <v>42394.9</v>
      </c>
      <c r="G26" s="72">
        <f t="shared" si="9"/>
        <v>47578.2</v>
      </c>
    </row>
    <row r="27" spans="1:7" ht="28.5" customHeight="1" x14ac:dyDescent="0.25">
      <c r="A27" s="70" t="s">
        <v>190</v>
      </c>
      <c r="B27" s="71" t="s">
        <v>60</v>
      </c>
      <c r="C27" s="71" t="s">
        <v>184</v>
      </c>
      <c r="D27" s="71"/>
      <c r="E27" s="72">
        <f>E28</f>
        <v>38035.200000000004</v>
      </c>
      <c r="F27" s="72">
        <f t="shared" si="9"/>
        <v>42394.9</v>
      </c>
      <c r="G27" s="72">
        <f t="shared" si="9"/>
        <v>47578.2</v>
      </c>
    </row>
    <row r="28" spans="1:7" ht="42.75" x14ac:dyDescent="0.25">
      <c r="A28" s="70" t="s">
        <v>61</v>
      </c>
      <c r="B28" s="71" t="s">
        <v>60</v>
      </c>
      <c r="C28" s="71" t="s">
        <v>192</v>
      </c>
      <c r="D28" s="71"/>
      <c r="E28" s="72">
        <f>E29</f>
        <v>38035.200000000004</v>
      </c>
      <c r="F28" s="72">
        <f t="shared" si="9"/>
        <v>42394.9</v>
      </c>
      <c r="G28" s="72">
        <f t="shared" si="9"/>
        <v>47578.2</v>
      </c>
    </row>
    <row r="29" spans="1:7" ht="42.75" x14ac:dyDescent="0.25">
      <c r="A29" s="70" t="s">
        <v>61</v>
      </c>
      <c r="B29" s="71" t="s">
        <v>60</v>
      </c>
      <c r="C29" s="71" t="s">
        <v>62</v>
      </c>
      <c r="D29" s="71"/>
      <c r="E29" s="72">
        <f>E30</f>
        <v>38035.200000000004</v>
      </c>
      <c r="F29" s="72">
        <f t="shared" si="9"/>
        <v>42394.9</v>
      </c>
      <c r="G29" s="72">
        <f t="shared" si="9"/>
        <v>47578.2</v>
      </c>
    </row>
    <row r="30" spans="1:7" ht="30" customHeight="1" x14ac:dyDescent="0.25">
      <c r="A30" s="70" t="s">
        <v>189</v>
      </c>
      <c r="B30" s="71" t="s">
        <v>60</v>
      </c>
      <c r="C30" s="71" t="s">
        <v>191</v>
      </c>
      <c r="D30" s="71"/>
      <c r="E30" s="72">
        <f>SUM(E31:E33)</f>
        <v>38035.200000000004</v>
      </c>
      <c r="F30" s="72">
        <f t="shared" ref="F30:G30" si="10">SUM(F31:F33)</f>
        <v>42394.9</v>
      </c>
      <c r="G30" s="72">
        <f t="shared" si="10"/>
        <v>47578.2</v>
      </c>
    </row>
    <row r="31" spans="1:7" ht="43.5" customHeight="1" x14ac:dyDescent="0.25">
      <c r="A31" s="74" t="s">
        <v>45</v>
      </c>
      <c r="B31" s="75" t="s">
        <v>60</v>
      </c>
      <c r="C31" s="75" t="s">
        <v>191</v>
      </c>
      <c r="D31" s="75" t="s">
        <v>46</v>
      </c>
      <c r="E31" s="79">
        <v>35512.800000000003</v>
      </c>
      <c r="F31" s="79">
        <v>41141.199999999997</v>
      </c>
      <c r="G31" s="79">
        <v>46285.7</v>
      </c>
    </row>
    <row r="32" spans="1:7" ht="28.5" customHeight="1" x14ac:dyDescent="0.25">
      <c r="A32" s="74" t="s">
        <v>53</v>
      </c>
      <c r="B32" s="75" t="s">
        <v>60</v>
      </c>
      <c r="C32" s="75" t="s">
        <v>191</v>
      </c>
      <c r="D32" s="75" t="s">
        <v>54</v>
      </c>
      <c r="E32" s="79">
        <v>2520</v>
      </c>
      <c r="F32" s="79">
        <v>1251.3</v>
      </c>
      <c r="G32" s="79">
        <v>1290.0999999999999</v>
      </c>
    </row>
    <row r="33" spans="1:7" ht="18" customHeight="1" x14ac:dyDescent="0.25">
      <c r="A33" s="74" t="s">
        <v>55</v>
      </c>
      <c r="B33" s="75" t="s">
        <v>60</v>
      </c>
      <c r="C33" s="75" t="s">
        <v>191</v>
      </c>
      <c r="D33" s="75" t="s">
        <v>56</v>
      </c>
      <c r="E33" s="79">
        <v>2.4</v>
      </c>
      <c r="F33" s="79">
        <v>2.4</v>
      </c>
      <c r="G33" s="79">
        <v>2.4</v>
      </c>
    </row>
    <row r="34" spans="1:7" ht="42.75" customHeight="1" x14ac:dyDescent="0.25">
      <c r="A34" s="70" t="s">
        <v>63</v>
      </c>
      <c r="B34" s="71" t="s">
        <v>64</v>
      </c>
      <c r="C34" s="71" t="s">
        <v>40</v>
      </c>
      <c r="D34" s="71" t="s">
        <v>40</v>
      </c>
      <c r="E34" s="72">
        <f>E36</f>
        <v>1485.7</v>
      </c>
      <c r="F34" s="72">
        <f t="shared" ref="F34:G34" si="11">F36</f>
        <v>1486</v>
      </c>
      <c r="G34" s="72">
        <f t="shared" si="11"/>
        <v>1486.3</v>
      </c>
    </row>
    <row r="35" spans="1:7" ht="41.25" customHeight="1" x14ac:dyDescent="0.25">
      <c r="A35" s="70" t="s">
        <v>190</v>
      </c>
      <c r="B35" s="71" t="s">
        <v>64</v>
      </c>
      <c r="C35" s="71" t="s">
        <v>184</v>
      </c>
      <c r="D35" s="71"/>
      <c r="E35" s="72">
        <f>E36</f>
        <v>1485.7</v>
      </c>
      <c r="F35" s="72">
        <f t="shared" ref="F35:G35" si="12">F36</f>
        <v>1486</v>
      </c>
      <c r="G35" s="72">
        <f t="shared" si="12"/>
        <v>1486.3</v>
      </c>
    </row>
    <row r="36" spans="1:7" ht="27.75" customHeight="1" x14ac:dyDescent="0.25">
      <c r="A36" s="70" t="s">
        <v>65</v>
      </c>
      <c r="B36" s="71" t="s">
        <v>64</v>
      </c>
      <c r="C36" s="71" t="s">
        <v>66</v>
      </c>
      <c r="D36" s="71" t="s">
        <v>40</v>
      </c>
      <c r="E36" s="72">
        <f>E37+E40</f>
        <v>1485.7</v>
      </c>
      <c r="F36" s="72">
        <f t="shared" ref="F36:G36" si="13">F37+F40</f>
        <v>1486</v>
      </c>
      <c r="G36" s="72">
        <f t="shared" si="13"/>
        <v>1486.3</v>
      </c>
    </row>
    <row r="37" spans="1:7" ht="29.25" customHeight="1" x14ac:dyDescent="0.25">
      <c r="A37" s="70" t="s">
        <v>69</v>
      </c>
      <c r="B37" s="71" t="s">
        <v>64</v>
      </c>
      <c r="C37" s="71" t="s">
        <v>68</v>
      </c>
      <c r="D37" s="71" t="s">
        <v>40</v>
      </c>
      <c r="E37" s="72">
        <f>E38</f>
        <v>1477.5</v>
      </c>
      <c r="F37" s="72">
        <f t="shared" ref="F37:G37" si="14">F38</f>
        <v>1477.5</v>
      </c>
      <c r="G37" s="72">
        <f t="shared" si="14"/>
        <v>1477.5</v>
      </c>
    </row>
    <row r="38" spans="1:7" ht="28.5" customHeight="1" x14ac:dyDescent="0.25">
      <c r="A38" s="70" t="s">
        <v>189</v>
      </c>
      <c r="B38" s="71" t="s">
        <v>64</v>
      </c>
      <c r="C38" s="71" t="s">
        <v>193</v>
      </c>
      <c r="D38" s="71" t="s">
        <v>40</v>
      </c>
      <c r="E38" s="72">
        <f>SUM(E39:E39)</f>
        <v>1477.5</v>
      </c>
      <c r="F38" s="72">
        <f t="shared" ref="F38:G38" si="15">SUM(F39:F39)</f>
        <v>1477.5</v>
      </c>
      <c r="G38" s="72">
        <f t="shared" si="15"/>
        <v>1477.5</v>
      </c>
    </row>
    <row r="39" spans="1:7" ht="58.5" customHeight="1" x14ac:dyDescent="0.25">
      <c r="A39" s="74" t="s">
        <v>45</v>
      </c>
      <c r="B39" s="75" t="s">
        <v>64</v>
      </c>
      <c r="C39" s="75" t="s">
        <v>193</v>
      </c>
      <c r="D39" s="75" t="s">
        <v>46</v>
      </c>
      <c r="E39" s="79">
        <v>1477.5</v>
      </c>
      <c r="F39" s="79">
        <v>1477.5</v>
      </c>
      <c r="G39" s="79">
        <v>1477.5</v>
      </c>
    </row>
    <row r="40" spans="1:7" ht="30.75" customHeight="1" x14ac:dyDescent="0.25">
      <c r="A40" s="70" t="s">
        <v>67</v>
      </c>
      <c r="B40" s="71" t="s">
        <v>64</v>
      </c>
      <c r="C40" s="71" t="s">
        <v>70</v>
      </c>
      <c r="D40" s="71" t="s">
        <v>40</v>
      </c>
      <c r="E40" s="72">
        <f>E41</f>
        <v>8.1999999999999993</v>
      </c>
      <c r="F40" s="72">
        <f t="shared" ref="F40:G41" si="16">F41</f>
        <v>8.5</v>
      </c>
      <c r="G40" s="72">
        <f t="shared" si="16"/>
        <v>8.8000000000000007</v>
      </c>
    </row>
    <row r="41" spans="1:7" ht="30" customHeight="1" x14ac:dyDescent="0.25">
      <c r="A41" s="70" t="s">
        <v>189</v>
      </c>
      <c r="B41" s="71" t="s">
        <v>64</v>
      </c>
      <c r="C41" s="71" t="s">
        <v>194</v>
      </c>
      <c r="D41" s="71" t="s">
        <v>40</v>
      </c>
      <c r="E41" s="72">
        <f>E42</f>
        <v>8.1999999999999993</v>
      </c>
      <c r="F41" s="72">
        <f t="shared" si="16"/>
        <v>8.5</v>
      </c>
      <c r="G41" s="72">
        <f t="shared" si="16"/>
        <v>8.8000000000000007</v>
      </c>
    </row>
    <row r="42" spans="1:7" ht="31.5" customHeight="1" x14ac:dyDescent="0.25">
      <c r="A42" s="74" t="s">
        <v>53</v>
      </c>
      <c r="B42" s="75" t="s">
        <v>64</v>
      </c>
      <c r="C42" s="75" t="s">
        <v>194</v>
      </c>
      <c r="D42" s="75" t="s">
        <v>54</v>
      </c>
      <c r="E42" s="79">
        <v>8.1999999999999993</v>
      </c>
      <c r="F42" s="79">
        <v>8.5</v>
      </c>
      <c r="G42" s="79">
        <v>8.8000000000000007</v>
      </c>
    </row>
    <row r="43" spans="1:7" ht="18" customHeight="1" x14ac:dyDescent="0.25">
      <c r="A43" s="117" t="s">
        <v>367</v>
      </c>
      <c r="B43" s="120" t="s">
        <v>373</v>
      </c>
      <c r="C43" s="120"/>
      <c r="D43" s="75"/>
      <c r="E43" s="72">
        <f>E44</f>
        <v>2467</v>
      </c>
      <c r="F43" s="72">
        <f t="shared" ref="F43:G50" si="17">F44</f>
        <v>0</v>
      </c>
      <c r="G43" s="72">
        <f t="shared" si="17"/>
        <v>0</v>
      </c>
    </row>
    <row r="44" spans="1:7" ht="45" customHeight="1" x14ac:dyDescent="0.25">
      <c r="A44" s="117" t="s">
        <v>190</v>
      </c>
      <c r="B44" s="120" t="s">
        <v>373</v>
      </c>
      <c r="C44" s="121" t="s">
        <v>184</v>
      </c>
      <c r="D44" s="75"/>
      <c r="E44" s="72">
        <f>E45</f>
        <v>2467</v>
      </c>
      <c r="F44" s="72">
        <f t="shared" si="17"/>
        <v>0</v>
      </c>
      <c r="G44" s="72">
        <f t="shared" si="17"/>
        <v>0</v>
      </c>
    </row>
    <row r="45" spans="1:7" ht="19.5" customHeight="1" x14ac:dyDescent="0.25">
      <c r="A45" s="118" t="s">
        <v>370</v>
      </c>
      <c r="B45" s="120" t="s">
        <v>373</v>
      </c>
      <c r="C45" s="120" t="s">
        <v>374</v>
      </c>
      <c r="D45" s="75"/>
      <c r="E45" s="72">
        <f>E46+E49</f>
        <v>2467</v>
      </c>
      <c r="F45" s="72">
        <f t="shared" ref="F45:G45" si="18">F46+F49</f>
        <v>0</v>
      </c>
      <c r="G45" s="72">
        <f t="shared" si="18"/>
        <v>0</v>
      </c>
    </row>
    <row r="46" spans="1:7" ht="29.25" customHeight="1" x14ac:dyDescent="0.25">
      <c r="A46" s="119" t="s">
        <v>371</v>
      </c>
      <c r="B46" s="121" t="s">
        <v>373</v>
      </c>
      <c r="C46" s="121" t="s">
        <v>375</v>
      </c>
      <c r="D46" s="75"/>
      <c r="E46" s="72">
        <f>E47</f>
        <v>1543</v>
      </c>
      <c r="F46" s="72">
        <f t="shared" si="17"/>
        <v>0</v>
      </c>
      <c r="G46" s="72">
        <f t="shared" si="17"/>
        <v>0</v>
      </c>
    </row>
    <row r="47" spans="1:7" ht="30.75" customHeight="1" x14ac:dyDescent="0.25">
      <c r="A47" s="119" t="s">
        <v>372</v>
      </c>
      <c r="B47" s="121" t="s">
        <v>373</v>
      </c>
      <c r="C47" s="121" t="s">
        <v>376</v>
      </c>
      <c r="D47" s="75"/>
      <c r="E47" s="72">
        <f>E48</f>
        <v>1543</v>
      </c>
      <c r="F47" s="72">
        <f t="shared" si="17"/>
        <v>0</v>
      </c>
      <c r="G47" s="72">
        <f t="shared" si="17"/>
        <v>0</v>
      </c>
    </row>
    <row r="48" spans="1:7" ht="18" customHeight="1" x14ac:dyDescent="0.25">
      <c r="A48" s="122" t="s">
        <v>55</v>
      </c>
      <c r="B48" s="123" t="s">
        <v>373</v>
      </c>
      <c r="C48" s="123" t="s">
        <v>376</v>
      </c>
      <c r="D48" s="75" t="s">
        <v>56</v>
      </c>
      <c r="E48" s="79">
        <v>1543</v>
      </c>
      <c r="F48" s="79">
        <v>0</v>
      </c>
      <c r="G48" s="79">
        <v>0</v>
      </c>
    </row>
    <row r="49" spans="1:7" ht="43.5" customHeight="1" x14ac:dyDescent="0.25">
      <c r="A49" s="119" t="s">
        <v>440</v>
      </c>
      <c r="B49" s="121" t="s">
        <v>373</v>
      </c>
      <c r="C49" s="121" t="s">
        <v>438</v>
      </c>
      <c r="D49" s="75"/>
      <c r="E49" s="72">
        <f>E50</f>
        <v>924</v>
      </c>
      <c r="F49" s="72">
        <f t="shared" si="17"/>
        <v>0</v>
      </c>
      <c r="G49" s="72">
        <f t="shared" si="17"/>
        <v>0</v>
      </c>
    </row>
    <row r="50" spans="1:7" ht="30.75" customHeight="1" x14ac:dyDescent="0.25">
      <c r="A50" s="119" t="s">
        <v>372</v>
      </c>
      <c r="B50" s="121" t="s">
        <v>373</v>
      </c>
      <c r="C50" s="121" t="s">
        <v>439</v>
      </c>
      <c r="D50" s="75"/>
      <c r="E50" s="72">
        <f>E51</f>
        <v>924</v>
      </c>
      <c r="F50" s="72">
        <f t="shared" si="17"/>
        <v>0</v>
      </c>
      <c r="G50" s="72">
        <f t="shared" si="17"/>
        <v>0</v>
      </c>
    </row>
    <row r="51" spans="1:7" ht="18" customHeight="1" x14ac:dyDescent="0.25">
      <c r="A51" s="122" t="s">
        <v>55</v>
      </c>
      <c r="B51" s="123" t="s">
        <v>373</v>
      </c>
      <c r="C51" s="123" t="s">
        <v>376</v>
      </c>
      <c r="D51" s="75" t="s">
        <v>56</v>
      </c>
      <c r="E51" s="79">
        <v>924</v>
      </c>
      <c r="F51" s="79">
        <v>0</v>
      </c>
      <c r="G51" s="79">
        <v>0</v>
      </c>
    </row>
    <row r="52" spans="1:7" ht="18" customHeight="1" x14ac:dyDescent="0.25">
      <c r="A52" s="70" t="s">
        <v>71</v>
      </c>
      <c r="B52" s="71" t="s">
        <v>72</v>
      </c>
      <c r="C52" s="71"/>
      <c r="D52" s="71" t="s">
        <v>40</v>
      </c>
      <c r="E52" s="72">
        <f>E53</f>
        <v>50</v>
      </c>
      <c r="F52" s="72">
        <f t="shared" ref="F52:G55" si="19">F53</f>
        <v>50</v>
      </c>
      <c r="G52" s="72">
        <f t="shared" si="19"/>
        <v>50</v>
      </c>
    </row>
    <row r="53" spans="1:7" ht="46.5" customHeight="1" x14ac:dyDescent="0.25">
      <c r="A53" s="70" t="s">
        <v>190</v>
      </c>
      <c r="B53" s="71" t="s">
        <v>72</v>
      </c>
      <c r="C53" s="71" t="s">
        <v>184</v>
      </c>
      <c r="D53" s="71"/>
      <c r="E53" s="72">
        <f>E54</f>
        <v>50</v>
      </c>
      <c r="F53" s="72">
        <f t="shared" si="19"/>
        <v>50</v>
      </c>
      <c r="G53" s="72">
        <f t="shared" si="19"/>
        <v>50</v>
      </c>
    </row>
    <row r="54" spans="1:7" ht="28.5" customHeight="1" x14ac:dyDescent="0.25">
      <c r="A54" s="70" t="s">
        <v>73</v>
      </c>
      <c r="B54" s="71" t="s">
        <v>72</v>
      </c>
      <c r="C54" s="71" t="s">
        <v>195</v>
      </c>
      <c r="D54" s="71" t="s">
        <v>40</v>
      </c>
      <c r="E54" s="72">
        <f>E55</f>
        <v>50</v>
      </c>
      <c r="F54" s="72">
        <f t="shared" si="19"/>
        <v>50</v>
      </c>
      <c r="G54" s="72">
        <f t="shared" si="19"/>
        <v>50</v>
      </c>
    </row>
    <row r="55" spans="1:7" ht="42.75" x14ac:dyDescent="0.25">
      <c r="A55" s="70" t="s">
        <v>73</v>
      </c>
      <c r="B55" s="71" t="s">
        <v>72</v>
      </c>
      <c r="C55" s="71" t="s">
        <v>206</v>
      </c>
      <c r="D55" s="71"/>
      <c r="E55" s="72">
        <f>E56</f>
        <v>50</v>
      </c>
      <c r="F55" s="72">
        <f t="shared" si="19"/>
        <v>50</v>
      </c>
      <c r="G55" s="72">
        <f t="shared" si="19"/>
        <v>50</v>
      </c>
    </row>
    <row r="56" spans="1:7" ht="20.100000000000001" customHeight="1" x14ac:dyDescent="0.25">
      <c r="A56" s="74" t="s">
        <v>55</v>
      </c>
      <c r="B56" s="75" t="s">
        <v>72</v>
      </c>
      <c r="C56" s="75" t="s">
        <v>206</v>
      </c>
      <c r="D56" s="75" t="s">
        <v>56</v>
      </c>
      <c r="E56" s="79">
        <v>50</v>
      </c>
      <c r="F56" s="79">
        <v>50</v>
      </c>
      <c r="G56" s="79">
        <v>50</v>
      </c>
    </row>
    <row r="57" spans="1:7" ht="18" customHeight="1" x14ac:dyDescent="0.25">
      <c r="A57" s="70" t="s">
        <v>74</v>
      </c>
      <c r="B57" s="71" t="s">
        <v>75</v>
      </c>
      <c r="C57" s="71" t="s">
        <v>40</v>
      </c>
      <c r="D57" s="71" t="s">
        <v>40</v>
      </c>
      <c r="E57" s="72">
        <f>E58+E63+E68</f>
        <v>5669.4000000000005</v>
      </c>
      <c r="F57" s="72">
        <f t="shared" ref="F57:G57" si="20">F58+F63+F68</f>
        <v>5880.9</v>
      </c>
      <c r="G57" s="72">
        <f t="shared" si="20"/>
        <v>5894.9</v>
      </c>
    </row>
    <row r="58" spans="1:7" ht="27.75" customHeight="1" x14ac:dyDescent="0.25">
      <c r="A58" s="70" t="s">
        <v>190</v>
      </c>
      <c r="B58" s="71" t="s">
        <v>75</v>
      </c>
      <c r="C58" s="71" t="s">
        <v>184</v>
      </c>
      <c r="D58" s="71"/>
      <c r="E58" s="72">
        <f>E59</f>
        <v>0.7</v>
      </c>
      <c r="F58" s="72">
        <f t="shared" ref="F58:G61" si="21">F59</f>
        <v>0.7</v>
      </c>
      <c r="G58" s="72">
        <f t="shared" si="21"/>
        <v>0.7</v>
      </c>
    </row>
    <row r="59" spans="1:7" ht="42.75" x14ac:dyDescent="0.25">
      <c r="A59" s="70" t="s">
        <v>61</v>
      </c>
      <c r="B59" s="80" t="s">
        <v>75</v>
      </c>
      <c r="C59" s="80" t="s">
        <v>192</v>
      </c>
      <c r="D59" s="71"/>
      <c r="E59" s="72">
        <f>E60</f>
        <v>0.7</v>
      </c>
      <c r="F59" s="72">
        <f t="shared" si="21"/>
        <v>0.7</v>
      </c>
      <c r="G59" s="72">
        <f t="shared" si="21"/>
        <v>0.7</v>
      </c>
    </row>
    <row r="60" spans="1:7" ht="43.5" customHeight="1" x14ac:dyDescent="0.25">
      <c r="A60" s="81" t="s">
        <v>197</v>
      </c>
      <c r="B60" s="82" t="s">
        <v>75</v>
      </c>
      <c r="C60" s="83" t="s">
        <v>196</v>
      </c>
      <c r="D60" s="71"/>
      <c r="E60" s="72">
        <f>E61</f>
        <v>0.7</v>
      </c>
      <c r="F60" s="72">
        <f t="shared" si="21"/>
        <v>0.7</v>
      </c>
      <c r="G60" s="72">
        <f t="shared" si="21"/>
        <v>0.7</v>
      </c>
    </row>
    <row r="61" spans="1:7" ht="103.5" customHeight="1" x14ac:dyDescent="0.25">
      <c r="A61" s="84" t="s">
        <v>199</v>
      </c>
      <c r="B61" s="85" t="s">
        <v>75</v>
      </c>
      <c r="C61" s="86" t="s">
        <v>198</v>
      </c>
      <c r="D61" s="71"/>
      <c r="E61" s="72">
        <f>E62</f>
        <v>0.7</v>
      </c>
      <c r="F61" s="72">
        <f t="shared" si="21"/>
        <v>0.7</v>
      </c>
      <c r="G61" s="72">
        <f t="shared" si="21"/>
        <v>0.7</v>
      </c>
    </row>
    <row r="62" spans="1:7" ht="27" customHeight="1" x14ac:dyDescent="0.25">
      <c r="A62" s="74" t="s">
        <v>53</v>
      </c>
      <c r="B62" s="87" t="s">
        <v>75</v>
      </c>
      <c r="C62" s="88" t="s">
        <v>198</v>
      </c>
      <c r="D62" s="75" t="s">
        <v>54</v>
      </c>
      <c r="E62" s="79">
        <v>0.7</v>
      </c>
      <c r="F62" s="79">
        <v>0.7</v>
      </c>
      <c r="G62" s="79">
        <v>0.7</v>
      </c>
    </row>
    <row r="63" spans="1:7" ht="42.75" x14ac:dyDescent="0.25">
      <c r="A63" s="70" t="s">
        <v>76</v>
      </c>
      <c r="B63" s="71" t="s">
        <v>75</v>
      </c>
      <c r="C63" s="71" t="s">
        <v>201</v>
      </c>
      <c r="D63" s="71"/>
      <c r="E63" s="72">
        <f>E64</f>
        <v>243.89999999999998</v>
      </c>
      <c r="F63" s="72">
        <f t="shared" ref="F63:G64" si="22">F64</f>
        <v>164.3</v>
      </c>
      <c r="G63" s="72">
        <f t="shared" si="22"/>
        <v>177.60000000000002</v>
      </c>
    </row>
    <row r="64" spans="1:7" ht="42.75" x14ac:dyDescent="0.25">
      <c r="A64" s="70" t="s">
        <v>203</v>
      </c>
      <c r="B64" s="71" t="s">
        <v>75</v>
      </c>
      <c r="C64" s="71" t="s">
        <v>200</v>
      </c>
      <c r="D64" s="71"/>
      <c r="E64" s="72">
        <f>E65</f>
        <v>243.89999999999998</v>
      </c>
      <c r="F64" s="72">
        <f t="shared" si="22"/>
        <v>164.3</v>
      </c>
      <c r="G64" s="72">
        <f t="shared" si="22"/>
        <v>177.60000000000002</v>
      </c>
    </row>
    <row r="65" spans="1:7" ht="58.5" customHeight="1" x14ac:dyDescent="0.25">
      <c r="A65" s="70" t="s">
        <v>202</v>
      </c>
      <c r="B65" s="71" t="s">
        <v>75</v>
      </c>
      <c r="C65" s="71" t="s">
        <v>262</v>
      </c>
      <c r="D65" s="71"/>
      <c r="E65" s="72">
        <f>SUM(E66:E67)</f>
        <v>243.89999999999998</v>
      </c>
      <c r="F65" s="72">
        <f t="shared" ref="F65:G65" si="23">SUM(F66:F67)</f>
        <v>164.3</v>
      </c>
      <c r="G65" s="72">
        <f t="shared" si="23"/>
        <v>177.60000000000002</v>
      </c>
    </row>
    <row r="66" spans="1:7" ht="31.5" customHeight="1" x14ac:dyDescent="0.25">
      <c r="A66" s="74" t="s">
        <v>53</v>
      </c>
      <c r="B66" s="75" t="s">
        <v>75</v>
      </c>
      <c r="C66" s="75" t="s">
        <v>262</v>
      </c>
      <c r="D66" s="75" t="s">
        <v>54</v>
      </c>
      <c r="E66" s="79">
        <v>114.8</v>
      </c>
      <c r="F66" s="79">
        <v>52.6</v>
      </c>
      <c r="G66" s="79">
        <v>65.900000000000006</v>
      </c>
    </row>
    <row r="67" spans="1:7" ht="21.95" customHeight="1" x14ac:dyDescent="0.25">
      <c r="A67" s="74" t="s">
        <v>55</v>
      </c>
      <c r="B67" s="75" t="s">
        <v>75</v>
      </c>
      <c r="C67" s="75" t="s">
        <v>262</v>
      </c>
      <c r="D67" s="75" t="s">
        <v>56</v>
      </c>
      <c r="E67" s="79">
        <v>129.1</v>
      </c>
      <c r="F67" s="79">
        <v>111.7</v>
      </c>
      <c r="G67" s="79">
        <v>111.7</v>
      </c>
    </row>
    <row r="68" spans="1:7" ht="42.75" x14ac:dyDescent="0.25">
      <c r="A68" s="70" t="s">
        <v>77</v>
      </c>
      <c r="B68" s="71" t="s">
        <v>75</v>
      </c>
      <c r="C68" s="71" t="s">
        <v>204</v>
      </c>
      <c r="D68" s="71"/>
      <c r="E68" s="72">
        <f>E69+E72+E75+E78</f>
        <v>5424.8</v>
      </c>
      <c r="F68" s="72">
        <f t="shared" ref="F68:G68" si="24">F69+F72+F75+F78</f>
        <v>5715.9</v>
      </c>
      <c r="G68" s="72">
        <f t="shared" si="24"/>
        <v>5716.5999999999995</v>
      </c>
    </row>
    <row r="69" spans="1:7" ht="28.5" hidden="1" x14ac:dyDescent="0.25">
      <c r="A69" s="70" t="s">
        <v>263</v>
      </c>
      <c r="B69" s="71" t="s">
        <v>75</v>
      </c>
      <c r="C69" s="71" t="s">
        <v>271</v>
      </c>
      <c r="D69" s="71"/>
      <c r="E69" s="72">
        <f>E70</f>
        <v>0</v>
      </c>
      <c r="F69" s="72">
        <f t="shared" ref="F69:G70" si="25">F70</f>
        <v>0</v>
      </c>
      <c r="G69" s="72">
        <f t="shared" si="25"/>
        <v>0</v>
      </c>
    </row>
    <row r="70" spans="1:7" ht="42.75" hidden="1" x14ac:dyDescent="0.25">
      <c r="A70" s="70" t="s">
        <v>205</v>
      </c>
      <c r="B70" s="71" t="s">
        <v>75</v>
      </c>
      <c r="C70" s="71" t="s">
        <v>207</v>
      </c>
      <c r="D70" s="71"/>
      <c r="E70" s="72">
        <f>E71</f>
        <v>0</v>
      </c>
      <c r="F70" s="72">
        <f t="shared" si="25"/>
        <v>0</v>
      </c>
      <c r="G70" s="72">
        <f t="shared" si="25"/>
        <v>0</v>
      </c>
    </row>
    <row r="71" spans="1:7" ht="21.95" hidden="1" customHeight="1" x14ac:dyDescent="0.25">
      <c r="A71" s="74" t="s">
        <v>53</v>
      </c>
      <c r="B71" s="75" t="s">
        <v>75</v>
      </c>
      <c r="C71" s="75" t="s">
        <v>207</v>
      </c>
      <c r="D71" s="75" t="s">
        <v>54</v>
      </c>
      <c r="E71" s="79">
        <v>0</v>
      </c>
      <c r="F71" s="79">
        <v>0</v>
      </c>
      <c r="G71" s="79">
        <v>0</v>
      </c>
    </row>
    <row r="72" spans="1:7" s="89" customFormat="1" ht="21.95" hidden="1" customHeight="1" x14ac:dyDescent="0.25">
      <c r="A72" s="70" t="s">
        <v>208</v>
      </c>
      <c r="B72" s="71" t="s">
        <v>75</v>
      </c>
      <c r="C72" s="71" t="s">
        <v>272</v>
      </c>
      <c r="D72" s="71"/>
      <c r="E72" s="72">
        <f>E73</f>
        <v>0</v>
      </c>
      <c r="F72" s="72">
        <f t="shared" ref="F72:G72" si="26">F73</f>
        <v>0</v>
      </c>
      <c r="G72" s="72">
        <f t="shared" si="26"/>
        <v>0</v>
      </c>
    </row>
    <row r="73" spans="1:7" s="89" customFormat="1" ht="44.25" hidden="1" customHeight="1" x14ac:dyDescent="0.25">
      <c r="A73" s="70" t="s">
        <v>205</v>
      </c>
      <c r="B73" s="71" t="s">
        <v>75</v>
      </c>
      <c r="C73" s="71" t="s">
        <v>273</v>
      </c>
      <c r="D73" s="71"/>
      <c r="E73" s="72">
        <f>SUM(E74:E74)</f>
        <v>0</v>
      </c>
      <c r="F73" s="72">
        <f t="shared" ref="F73:G73" si="27">SUM(F74:F74)</f>
        <v>0</v>
      </c>
      <c r="G73" s="72">
        <f t="shared" si="27"/>
        <v>0</v>
      </c>
    </row>
    <row r="74" spans="1:7" ht="21.95" hidden="1" customHeight="1" x14ac:dyDescent="0.25">
      <c r="A74" s="74" t="s">
        <v>79</v>
      </c>
      <c r="B74" s="75" t="s">
        <v>75</v>
      </c>
      <c r="C74" s="75" t="s">
        <v>273</v>
      </c>
      <c r="D74" s="75" t="s">
        <v>80</v>
      </c>
      <c r="E74" s="79">
        <v>0</v>
      </c>
      <c r="F74" s="79">
        <v>0</v>
      </c>
      <c r="G74" s="79">
        <v>0</v>
      </c>
    </row>
    <row r="75" spans="1:7" ht="73.5" customHeight="1" x14ac:dyDescent="0.25">
      <c r="A75" s="90" t="s">
        <v>211</v>
      </c>
      <c r="B75" s="71" t="s">
        <v>75</v>
      </c>
      <c r="C75" s="71" t="s">
        <v>209</v>
      </c>
      <c r="D75" s="71"/>
      <c r="E75" s="72">
        <f>E76</f>
        <v>218</v>
      </c>
      <c r="F75" s="72">
        <f t="shared" ref="F75:G76" si="28">F76</f>
        <v>218.7</v>
      </c>
      <c r="G75" s="72">
        <f t="shared" si="28"/>
        <v>219.4</v>
      </c>
    </row>
    <row r="76" spans="1:7" ht="74.25" customHeight="1" x14ac:dyDescent="0.25">
      <c r="A76" s="90" t="s">
        <v>212</v>
      </c>
      <c r="B76" s="71" t="s">
        <v>75</v>
      </c>
      <c r="C76" s="71" t="s">
        <v>210</v>
      </c>
      <c r="D76" s="71"/>
      <c r="E76" s="72">
        <f>E77</f>
        <v>218</v>
      </c>
      <c r="F76" s="72">
        <f t="shared" si="28"/>
        <v>218.7</v>
      </c>
      <c r="G76" s="72">
        <f t="shared" si="28"/>
        <v>219.4</v>
      </c>
    </row>
    <row r="77" spans="1:7" ht="32.25" customHeight="1" x14ac:dyDescent="0.25">
      <c r="A77" s="74" t="s">
        <v>53</v>
      </c>
      <c r="B77" s="75" t="s">
        <v>75</v>
      </c>
      <c r="C77" s="75" t="s">
        <v>210</v>
      </c>
      <c r="D77" s="75" t="s">
        <v>54</v>
      </c>
      <c r="E77" s="79">
        <v>218</v>
      </c>
      <c r="F77" s="79">
        <v>218.7</v>
      </c>
      <c r="G77" s="79">
        <v>219.4</v>
      </c>
    </row>
    <row r="78" spans="1:7" ht="30.75" customHeight="1" x14ac:dyDescent="0.25">
      <c r="A78" s="70" t="s">
        <v>78</v>
      </c>
      <c r="B78" s="71" t="s">
        <v>75</v>
      </c>
      <c r="C78" s="71" t="s">
        <v>213</v>
      </c>
      <c r="D78" s="71"/>
      <c r="E78" s="72">
        <f>SUM(E79,E81,E83)</f>
        <v>5206.8</v>
      </c>
      <c r="F78" s="72">
        <f t="shared" ref="F78:G78" si="29">SUM(F79,F81,F83)</f>
        <v>5497.2</v>
      </c>
      <c r="G78" s="72">
        <f t="shared" si="29"/>
        <v>5497.2</v>
      </c>
    </row>
    <row r="79" spans="1:7" s="89" customFormat="1" ht="57" customHeight="1" x14ac:dyDescent="0.25">
      <c r="A79" s="70" t="s">
        <v>205</v>
      </c>
      <c r="B79" s="71" t="s">
        <v>75</v>
      </c>
      <c r="C79" s="71" t="s">
        <v>215</v>
      </c>
      <c r="D79" s="71"/>
      <c r="E79" s="72">
        <f>E80</f>
        <v>95.5</v>
      </c>
      <c r="F79" s="72">
        <f t="shared" ref="F79:G79" si="30">F80</f>
        <v>95.5</v>
      </c>
      <c r="G79" s="72">
        <f t="shared" si="30"/>
        <v>95.5</v>
      </c>
    </row>
    <row r="80" spans="1:7" ht="18" customHeight="1" x14ac:dyDescent="0.25">
      <c r="A80" s="74" t="s">
        <v>55</v>
      </c>
      <c r="B80" s="75" t="s">
        <v>75</v>
      </c>
      <c r="C80" s="75" t="s">
        <v>215</v>
      </c>
      <c r="D80" s="75" t="s">
        <v>56</v>
      </c>
      <c r="E80" s="79">
        <v>95.5</v>
      </c>
      <c r="F80" s="79">
        <v>95.5</v>
      </c>
      <c r="G80" s="79">
        <v>95.5</v>
      </c>
    </row>
    <row r="81" spans="1:7" ht="27" hidden="1" customHeight="1" x14ac:dyDescent="0.25">
      <c r="A81" s="70" t="s">
        <v>216</v>
      </c>
      <c r="B81" s="71" t="s">
        <v>75</v>
      </c>
      <c r="C81" s="71" t="s">
        <v>217</v>
      </c>
      <c r="D81" s="71"/>
      <c r="E81" s="72">
        <f>E82</f>
        <v>0</v>
      </c>
      <c r="F81" s="72">
        <f t="shared" ref="F81:G81" si="31">F82</f>
        <v>0</v>
      </c>
      <c r="G81" s="72">
        <f t="shared" si="31"/>
        <v>0</v>
      </c>
    </row>
    <row r="82" spans="1:7" ht="18" hidden="1" customHeight="1" x14ac:dyDescent="0.25">
      <c r="A82" s="74" t="s">
        <v>55</v>
      </c>
      <c r="B82" s="75" t="s">
        <v>75</v>
      </c>
      <c r="C82" s="75" t="s">
        <v>217</v>
      </c>
      <c r="D82" s="75" t="s">
        <v>56</v>
      </c>
      <c r="E82" s="79">
        <v>0</v>
      </c>
      <c r="F82" s="79">
        <v>0</v>
      </c>
      <c r="G82" s="79">
        <v>0</v>
      </c>
    </row>
    <row r="83" spans="1:7" s="89" customFormat="1" ht="45" customHeight="1" x14ac:dyDescent="0.25">
      <c r="A83" s="70" t="s">
        <v>214</v>
      </c>
      <c r="B83" s="71" t="s">
        <v>75</v>
      </c>
      <c r="C83" s="71" t="s">
        <v>360</v>
      </c>
      <c r="D83" s="71"/>
      <c r="E83" s="72">
        <f>E84</f>
        <v>5111.3</v>
      </c>
      <c r="F83" s="72">
        <f t="shared" ref="F83:G84" si="32">F84</f>
        <v>5401.7</v>
      </c>
      <c r="G83" s="72">
        <f t="shared" si="32"/>
        <v>5401.7</v>
      </c>
    </row>
    <row r="84" spans="1:7" s="89" customFormat="1" ht="20.100000000000001" customHeight="1" x14ac:dyDescent="0.25">
      <c r="A84" s="70" t="s">
        <v>368</v>
      </c>
      <c r="B84" s="71" t="s">
        <v>75</v>
      </c>
      <c r="C84" s="71" t="s">
        <v>361</v>
      </c>
      <c r="D84" s="71"/>
      <c r="E84" s="72">
        <f>E85</f>
        <v>5111.3</v>
      </c>
      <c r="F84" s="72">
        <f t="shared" si="32"/>
        <v>5401.7</v>
      </c>
      <c r="G84" s="72">
        <f t="shared" si="32"/>
        <v>5401.7</v>
      </c>
    </row>
    <row r="85" spans="1:7" ht="20.100000000000001" customHeight="1" x14ac:dyDescent="0.25">
      <c r="A85" s="74" t="s">
        <v>55</v>
      </c>
      <c r="B85" s="75" t="s">
        <v>75</v>
      </c>
      <c r="C85" s="75" t="s">
        <v>361</v>
      </c>
      <c r="D85" s="75" t="s">
        <v>56</v>
      </c>
      <c r="E85" s="79">
        <v>5111.3</v>
      </c>
      <c r="F85" s="79">
        <v>5401.7</v>
      </c>
      <c r="G85" s="79">
        <v>5401.7</v>
      </c>
    </row>
    <row r="86" spans="1:7" ht="30.75" customHeight="1" x14ac:dyDescent="0.25">
      <c r="A86" s="70" t="s">
        <v>81</v>
      </c>
      <c r="B86" s="71" t="s">
        <v>82</v>
      </c>
      <c r="C86" s="71" t="s">
        <v>40</v>
      </c>
      <c r="D86" s="71" t="s">
        <v>40</v>
      </c>
      <c r="E86" s="72">
        <f>E87+E91+E95</f>
        <v>118</v>
      </c>
      <c r="F86" s="72">
        <f t="shared" ref="F86:G86" si="33">F87+F91+F95</f>
        <v>0</v>
      </c>
      <c r="G86" s="72">
        <f t="shared" si="33"/>
        <v>0</v>
      </c>
    </row>
    <row r="87" spans="1:7" ht="20.100000000000001" customHeight="1" x14ac:dyDescent="0.25">
      <c r="A87" s="70" t="s">
        <v>365</v>
      </c>
      <c r="B87" s="71" t="s">
        <v>83</v>
      </c>
      <c r="C87" s="71"/>
      <c r="D87" s="71"/>
      <c r="E87" s="72">
        <f>E88</f>
        <v>9.5</v>
      </c>
      <c r="F87" s="72">
        <f t="shared" ref="F87:G89" si="34">F88</f>
        <v>0</v>
      </c>
      <c r="G87" s="72">
        <f t="shared" si="34"/>
        <v>0</v>
      </c>
    </row>
    <row r="88" spans="1:7" ht="43.5" customHeight="1" x14ac:dyDescent="0.25">
      <c r="A88" s="90" t="s">
        <v>447</v>
      </c>
      <c r="B88" s="71" t="s">
        <v>83</v>
      </c>
      <c r="C88" s="71" t="s">
        <v>441</v>
      </c>
      <c r="D88" s="71"/>
      <c r="E88" s="72">
        <f>E89</f>
        <v>9.5</v>
      </c>
      <c r="F88" s="72">
        <f t="shared" si="34"/>
        <v>0</v>
      </c>
      <c r="G88" s="72">
        <f t="shared" si="34"/>
        <v>0</v>
      </c>
    </row>
    <row r="89" spans="1:7" ht="45.75" customHeight="1" x14ac:dyDescent="0.25">
      <c r="A89" s="90" t="s">
        <v>448</v>
      </c>
      <c r="B89" s="71" t="s">
        <v>83</v>
      </c>
      <c r="C89" s="71" t="s">
        <v>442</v>
      </c>
      <c r="D89" s="71"/>
      <c r="E89" s="72">
        <f>E90</f>
        <v>9.5</v>
      </c>
      <c r="F89" s="72">
        <f t="shared" si="34"/>
        <v>0</v>
      </c>
      <c r="G89" s="72">
        <f t="shared" si="34"/>
        <v>0</v>
      </c>
    </row>
    <row r="90" spans="1:7" ht="30" customHeight="1" x14ac:dyDescent="0.25">
      <c r="A90" s="74" t="s">
        <v>53</v>
      </c>
      <c r="B90" s="75" t="s">
        <v>83</v>
      </c>
      <c r="C90" s="75" t="s">
        <v>442</v>
      </c>
      <c r="D90" s="75" t="s">
        <v>54</v>
      </c>
      <c r="E90" s="79">
        <v>9.5</v>
      </c>
      <c r="F90" s="79">
        <v>0</v>
      </c>
      <c r="G90" s="79">
        <v>0</v>
      </c>
    </row>
    <row r="91" spans="1:7" ht="43.5" customHeight="1" x14ac:dyDescent="0.25">
      <c r="A91" s="70" t="s">
        <v>435</v>
      </c>
      <c r="B91" s="71" t="s">
        <v>434</v>
      </c>
      <c r="C91" s="71"/>
      <c r="D91" s="71"/>
      <c r="E91" s="72">
        <f>SUM(E92)</f>
        <v>103.7</v>
      </c>
      <c r="F91" s="72">
        <f t="shared" ref="F91:G91" si="35">SUM(F92)</f>
        <v>0</v>
      </c>
      <c r="G91" s="72">
        <f t="shared" si="35"/>
        <v>0</v>
      </c>
    </row>
    <row r="92" spans="1:7" ht="42.75" customHeight="1" x14ac:dyDescent="0.25">
      <c r="A92" s="91" t="s">
        <v>180</v>
      </c>
      <c r="B92" s="71" t="s">
        <v>434</v>
      </c>
      <c r="C92" s="71" t="s">
        <v>253</v>
      </c>
      <c r="D92" s="71"/>
      <c r="E92" s="72">
        <f>E93</f>
        <v>103.7</v>
      </c>
      <c r="F92" s="72">
        <f t="shared" ref="F92:G93" si="36">F93</f>
        <v>0</v>
      </c>
      <c r="G92" s="72">
        <f t="shared" si="36"/>
        <v>0</v>
      </c>
    </row>
    <row r="93" spans="1:7" ht="31.5" customHeight="1" x14ac:dyDescent="0.25">
      <c r="A93" s="91" t="s">
        <v>219</v>
      </c>
      <c r="B93" s="71" t="s">
        <v>434</v>
      </c>
      <c r="C93" s="71" t="s">
        <v>265</v>
      </c>
      <c r="D93" s="71"/>
      <c r="E93" s="72">
        <f>E94</f>
        <v>103.7</v>
      </c>
      <c r="F93" s="72">
        <f t="shared" si="36"/>
        <v>0</v>
      </c>
      <c r="G93" s="72">
        <f t="shared" si="36"/>
        <v>0</v>
      </c>
    </row>
    <row r="94" spans="1:7" ht="30" customHeight="1" x14ac:dyDescent="0.25">
      <c r="A94" s="74" t="s">
        <v>53</v>
      </c>
      <c r="B94" s="75" t="s">
        <v>434</v>
      </c>
      <c r="C94" s="75" t="s">
        <v>265</v>
      </c>
      <c r="D94" s="75" t="s">
        <v>54</v>
      </c>
      <c r="E94" s="79">
        <v>103.7</v>
      </c>
      <c r="F94" s="79">
        <v>0</v>
      </c>
      <c r="G94" s="79">
        <v>0</v>
      </c>
    </row>
    <row r="95" spans="1:7" ht="29.25" customHeight="1" x14ac:dyDescent="0.25">
      <c r="A95" s="70" t="s">
        <v>84</v>
      </c>
      <c r="B95" s="71" t="s">
        <v>85</v>
      </c>
      <c r="C95" s="71"/>
      <c r="D95" s="71"/>
      <c r="E95" s="72">
        <f>E96</f>
        <v>4.8</v>
      </c>
      <c r="F95" s="72">
        <f>F96+F92</f>
        <v>0</v>
      </c>
      <c r="G95" s="72">
        <f>G96+G92</f>
        <v>0</v>
      </c>
    </row>
    <row r="96" spans="1:7" ht="85.5" customHeight="1" x14ac:dyDescent="0.25">
      <c r="A96" s="90" t="s">
        <v>181</v>
      </c>
      <c r="B96" s="71" t="s">
        <v>85</v>
      </c>
      <c r="C96" s="71" t="s">
        <v>252</v>
      </c>
      <c r="D96" s="71"/>
      <c r="E96" s="72">
        <f>E97</f>
        <v>4.8</v>
      </c>
      <c r="F96" s="72">
        <f t="shared" ref="F96:G97" si="37">F97</f>
        <v>0</v>
      </c>
      <c r="G96" s="72">
        <f t="shared" si="37"/>
        <v>0</v>
      </c>
    </row>
    <row r="97" spans="1:7" ht="46.5" customHeight="1" x14ac:dyDescent="0.25">
      <c r="A97" s="90" t="s">
        <v>218</v>
      </c>
      <c r="B97" s="71" t="s">
        <v>85</v>
      </c>
      <c r="C97" s="71" t="s">
        <v>264</v>
      </c>
      <c r="D97" s="71"/>
      <c r="E97" s="72">
        <f>E98</f>
        <v>4.8</v>
      </c>
      <c r="F97" s="72">
        <f t="shared" si="37"/>
        <v>0</v>
      </c>
      <c r="G97" s="72">
        <f t="shared" si="37"/>
        <v>0</v>
      </c>
    </row>
    <row r="98" spans="1:7" ht="29.25" customHeight="1" x14ac:dyDescent="0.25">
      <c r="A98" s="74" t="s">
        <v>53</v>
      </c>
      <c r="B98" s="75" t="s">
        <v>85</v>
      </c>
      <c r="C98" s="75" t="s">
        <v>264</v>
      </c>
      <c r="D98" s="75" t="s">
        <v>54</v>
      </c>
      <c r="E98" s="79">
        <v>4.8</v>
      </c>
      <c r="F98" s="79">
        <v>0</v>
      </c>
      <c r="G98" s="79">
        <v>0</v>
      </c>
    </row>
    <row r="99" spans="1:7" ht="20.100000000000001" customHeight="1" x14ac:dyDescent="0.25">
      <c r="A99" s="70" t="s">
        <v>86</v>
      </c>
      <c r="B99" s="71" t="s">
        <v>87</v>
      </c>
      <c r="C99" s="75"/>
      <c r="D99" s="75"/>
      <c r="E99" s="72">
        <f>E100+E107+E113</f>
        <v>77164.7</v>
      </c>
      <c r="F99" s="72">
        <f t="shared" ref="F99:G99" si="38">F100+F107+F113</f>
        <v>7276.1</v>
      </c>
      <c r="G99" s="72">
        <f t="shared" si="38"/>
        <v>7277.1</v>
      </c>
    </row>
    <row r="100" spans="1:7" ht="20.100000000000001" customHeight="1" x14ac:dyDescent="0.25">
      <c r="A100" s="70" t="s">
        <v>88</v>
      </c>
      <c r="B100" s="71" t="s">
        <v>89</v>
      </c>
      <c r="C100" s="71" t="s">
        <v>40</v>
      </c>
      <c r="D100" s="71" t="s">
        <v>40</v>
      </c>
      <c r="E100" s="72">
        <f>E101</f>
        <v>228</v>
      </c>
      <c r="F100" s="72">
        <f t="shared" ref="F100:G103" si="39">F101</f>
        <v>228</v>
      </c>
      <c r="G100" s="72">
        <f t="shared" si="39"/>
        <v>228</v>
      </c>
    </row>
    <row r="101" spans="1:7" ht="42" customHeight="1" x14ac:dyDescent="0.25">
      <c r="A101" s="70" t="s">
        <v>190</v>
      </c>
      <c r="B101" s="71" t="s">
        <v>89</v>
      </c>
      <c r="C101" s="71" t="s">
        <v>184</v>
      </c>
      <c r="D101" s="71"/>
      <c r="E101" s="72">
        <f>E102</f>
        <v>228</v>
      </c>
      <c r="F101" s="72">
        <f t="shared" si="39"/>
        <v>228</v>
      </c>
      <c r="G101" s="72">
        <f t="shared" si="39"/>
        <v>228</v>
      </c>
    </row>
    <row r="102" spans="1:7" ht="42.75" x14ac:dyDescent="0.25">
      <c r="A102" s="70" t="s">
        <v>61</v>
      </c>
      <c r="B102" s="71" t="s">
        <v>89</v>
      </c>
      <c r="C102" s="71" t="s">
        <v>192</v>
      </c>
      <c r="D102" s="71"/>
      <c r="E102" s="72">
        <f>E103</f>
        <v>228</v>
      </c>
      <c r="F102" s="72">
        <f t="shared" si="39"/>
        <v>228</v>
      </c>
      <c r="G102" s="72">
        <f t="shared" si="39"/>
        <v>228</v>
      </c>
    </row>
    <row r="103" spans="1:7" ht="42.75" customHeight="1" x14ac:dyDescent="0.25">
      <c r="A103" s="81" t="s">
        <v>197</v>
      </c>
      <c r="B103" s="82" t="s">
        <v>89</v>
      </c>
      <c r="C103" s="83" t="s">
        <v>196</v>
      </c>
      <c r="D103" s="71"/>
      <c r="E103" s="72">
        <f>E104</f>
        <v>228</v>
      </c>
      <c r="F103" s="72">
        <f t="shared" si="39"/>
        <v>228</v>
      </c>
      <c r="G103" s="72">
        <f t="shared" si="39"/>
        <v>228</v>
      </c>
    </row>
    <row r="104" spans="1:7" ht="28.5" customHeight="1" x14ac:dyDescent="0.25">
      <c r="A104" s="70" t="s">
        <v>274</v>
      </c>
      <c r="B104" s="71" t="s">
        <v>89</v>
      </c>
      <c r="C104" s="71" t="s">
        <v>266</v>
      </c>
      <c r="D104" s="71"/>
      <c r="E104" s="72">
        <f>SUM(E105:E106)</f>
        <v>228</v>
      </c>
      <c r="F104" s="72">
        <f t="shared" ref="F104:G104" si="40">SUM(F105:F106)</f>
        <v>228</v>
      </c>
      <c r="G104" s="72">
        <f t="shared" si="40"/>
        <v>228</v>
      </c>
    </row>
    <row r="105" spans="1:7" ht="45" customHeight="1" x14ac:dyDescent="0.25">
      <c r="A105" s="74" t="s">
        <v>45</v>
      </c>
      <c r="B105" s="75" t="s">
        <v>89</v>
      </c>
      <c r="C105" s="75" t="s">
        <v>266</v>
      </c>
      <c r="D105" s="75" t="s">
        <v>46</v>
      </c>
      <c r="E105" s="79">
        <v>217.1</v>
      </c>
      <c r="F105" s="79">
        <v>217.1</v>
      </c>
      <c r="G105" s="79">
        <v>217.1</v>
      </c>
    </row>
    <row r="106" spans="1:7" ht="30.75" customHeight="1" x14ac:dyDescent="0.25">
      <c r="A106" s="74" t="s">
        <v>53</v>
      </c>
      <c r="B106" s="75" t="s">
        <v>89</v>
      </c>
      <c r="C106" s="75" t="s">
        <v>266</v>
      </c>
      <c r="D106" s="75" t="s">
        <v>54</v>
      </c>
      <c r="E106" s="79">
        <v>10.9</v>
      </c>
      <c r="F106" s="79">
        <v>10.9</v>
      </c>
      <c r="G106" s="79">
        <v>10.9</v>
      </c>
    </row>
    <row r="107" spans="1:7" s="89" customFormat="1" ht="20.100000000000001" customHeight="1" x14ac:dyDescent="0.25">
      <c r="A107" s="70" t="s">
        <v>256</v>
      </c>
      <c r="B107" s="71" t="s">
        <v>255</v>
      </c>
      <c r="C107" s="71"/>
      <c r="D107" s="71"/>
      <c r="E107" s="72">
        <f>E108</f>
        <v>598.20000000000005</v>
      </c>
      <c r="F107" s="72">
        <f t="shared" ref="F107:G109" si="41">F108</f>
        <v>567</v>
      </c>
      <c r="G107" s="72">
        <f t="shared" si="41"/>
        <v>568</v>
      </c>
    </row>
    <row r="108" spans="1:7" s="89" customFormat="1" ht="31.5" customHeight="1" x14ac:dyDescent="0.25">
      <c r="A108" s="70" t="s">
        <v>257</v>
      </c>
      <c r="B108" s="71" t="s">
        <v>255</v>
      </c>
      <c r="C108" s="71" t="s">
        <v>390</v>
      </c>
      <c r="D108" s="71"/>
      <c r="E108" s="72">
        <f>E109</f>
        <v>598.20000000000005</v>
      </c>
      <c r="F108" s="72">
        <f t="shared" si="41"/>
        <v>567</v>
      </c>
      <c r="G108" s="72">
        <f t="shared" si="41"/>
        <v>568</v>
      </c>
    </row>
    <row r="109" spans="1:7" s="89" customFormat="1" ht="27" customHeight="1" x14ac:dyDescent="0.25">
      <c r="A109" s="70" t="s">
        <v>257</v>
      </c>
      <c r="B109" s="71" t="s">
        <v>255</v>
      </c>
      <c r="C109" s="71" t="s">
        <v>258</v>
      </c>
      <c r="D109" s="71"/>
      <c r="E109" s="72">
        <f>E110</f>
        <v>598.20000000000005</v>
      </c>
      <c r="F109" s="72">
        <f t="shared" si="41"/>
        <v>567</v>
      </c>
      <c r="G109" s="72">
        <f t="shared" si="41"/>
        <v>568</v>
      </c>
    </row>
    <row r="110" spans="1:7" s="89" customFormat="1" ht="42" customHeight="1" x14ac:dyDescent="0.25">
      <c r="A110" s="70" t="s">
        <v>327</v>
      </c>
      <c r="B110" s="71" t="s">
        <v>255</v>
      </c>
      <c r="C110" s="71" t="s">
        <v>259</v>
      </c>
      <c r="D110" s="71"/>
      <c r="E110" s="72">
        <f>SUM(E111:E112)</f>
        <v>598.20000000000005</v>
      </c>
      <c r="F110" s="72">
        <f t="shared" ref="F110:G110" si="42">SUM(F111:F112)</f>
        <v>567</v>
      </c>
      <c r="G110" s="72">
        <f t="shared" si="42"/>
        <v>568</v>
      </c>
    </row>
    <row r="111" spans="1:7" s="89" customFormat="1" ht="28.5" customHeight="1" x14ac:dyDescent="0.25">
      <c r="A111" s="74" t="s">
        <v>53</v>
      </c>
      <c r="B111" s="75" t="s">
        <v>255</v>
      </c>
      <c r="C111" s="75" t="s">
        <v>259</v>
      </c>
      <c r="D111" s="75" t="s">
        <v>54</v>
      </c>
      <c r="E111" s="79">
        <v>398.2</v>
      </c>
      <c r="F111" s="79">
        <v>367</v>
      </c>
      <c r="G111" s="79">
        <v>368</v>
      </c>
    </row>
    <row r="112" spans="1:7" ht="20.100000000000001" customHeight="1" x14ac:dyDescent="0.25">
      <c r="A112" s="92" t="s">
        <v>55</v>
      </c>
      <c r="B112" s="75" t="s">
        <v>255</v>
      </c>
      <c r="C112" s="75" t="s">
        <v>259</v>
      </c>
      <c r="D112" s="75" t="s">
        <v>56</v>
      </c>
      <c r="E112" s="79">
        <v>200</v>
      </c>
      <c r="F112" s="79">
        <v>200</v>
      </c>
      <c r="G112" s="79">
        <v>200</v>
      </c>
    </row>
    <row r="113" spans="1:7" ht="20.100000000000001" customHeight="1" x14ac:dyDescent="0.25">
      <c r="A113" s="70" t="s">
        <v>90</v>
      </c>
      <c r="B113" s="71" t="s">
        <v>91</v>
      </c>
      <c r="C113" s="71" t="s">
        <v>40</v>
      </c>
      <c r="D113" s="71" t="s">
        <v>40</v>
      </c>
      <c r="E113" s="72">
        <f>E114+E120</f>
        <v>76338.5</v>
      </c>
      <c r="F113" s="72">
        <f>F114+F120</f>
        <v>6481.1</v>
      </c>
      <c r="G113" s="72">
        <f>G114+G120</f>
        <v>6481.1</v>
      </c>
    </row>
    <row r="114" spans="1:7" ht="58.5" customHeight="1" x14ac:dyDescent="0.25">
      <c r="A114" s="93" t="s">
        <v>182</v>
      </c>
      <c r="B114" s="71" t="s">
        <v>91</v>
      </c>
      <c r="C114" s="71" t="s">
        <v>220</v>
      </c>
      <c r="D114" s="71" t="s">
        <v>40</v>
      </c>
      <c r="E114" s="72">
        <f>E115+E117</f>
        <v>66738.8</v>
      </c>
      <c r="F114" s="72">
        <f t="shared" ref="F114:G114" si="43">F115+F117</f>
        <v>0</v>
      </c>
      <c r="G114" s="72">
        <f t="shared" si="43"/>
        <v>0</v>
      </c>
    </row>
    <row r="115" spans="1:7" ht="44.25" customHeight="1" x14ac:dyDescent="0.25">
      <c r="A115" s="93" t="s">
        <v>443</v>
      </c>
      <c r="B115" s="71" t="s">
        <v>91</v>
      </c>
      <c r="C115" s="71" t="s">
        <v>222</v>
      </c>
      <c r="D115" s="71"/>
      <c r="E115" s="72">
        <f>E116</f>
        <v>24803.5</v>
      </c>
      <c r="F115" s="72">
        <f t="shared" ref="F115:G115" si="44">F116</f>
        <v>0</v>
      </c>
      <c r="G115" s="72">
        <f t="shared" si="44"/>
        <v>0</v>
      </c>
    </row>
    <row r="116" spans="1:7" ht="32.25" customHeight="1" x14ac:dyDescent="0.25">
      <c r="A116" s="74" t="s">
        <v>53</v>
      </c>
      <c r="B116" s="75" t="s">
        <v>91</v>
      </c>
      <c r="C116" s="75" t="s">
        <v>222</v>
      </c>
      <c r="D116" s="75" t="s">
        <v>54</v>
      </c>
      <c r="E116" s="79">
        <v>24803.5</v>
      </c>
      <c r="F116" s="72">
        <v>0</v>
      </c>
      <c r="G116" s="72">
        <v>0</v>
      </c>
    </row>
    <row r="117" spans="1:7" ht="42.75" x14ac:dyDescent="0.25">
      <c r="A117" s="93" t="s">
        <v>214</v>
      </c>
      <c r="B117" s="71" t="s">
        <v>91</v>
      </c>
      <c r="C117" s="71" t="s">
        <v>221</v>
      </c>
      <c r="D117" s="71" t="s">
        <v>40</v>
      </c>
      <c r="E117" s="72">
        <f>E118</f>
        <v>41935.300000000003</v>
      </c>
      <c r="F117" s="72">
        <f t="shared" ref="F117:G118" si="45">F118</f>
        <v>0</v>
      </c>
      <c r="G117" s="72">
        <f t="shared" si="45"/>
        <v>0</v>
      </c>
    </row>
    <row r="118" spans="1:7" ht="30.75" customHeight="1" x14ac:dyDescent="0.25">
      <c r="A118" s="93" t="s">
        <v>329</v>
      </c>
      <c r="B118" s="71" t="s">
        <v>91</v>
      </c>
      <c r="C118" s="71" t="s">
        <v>328</v>
      </c>
      <c r="D118" s="71"/>
      <c r="E118" s="72">
        <f>E119</f>
        <v>41935.300000000003</v>
      </c>
      <c r="F118" s="72">
        <f t="shared" si="45"/>
        <v>0</v>
      </c>
      <c r="G118" s="72">
        <f t="shared" si="45"/>
        <v>0</v>
      </c>
    </row>
    <row r="119" spans="1:7" ht="31.5" customHeight="1" x14ac:dyDescent="0.25">
      <c r="A119" s="74" t="s">
        <v>53</v>
      </c>
      <c r="B119" s="75" t="s">
        <v>91</v>
      </c>
      <c r="C119" s="75" t="s">
        <v>328</v>
      </c>
      <c r="D119" s="75" t="s">
        <v>54</v>
      </c>
      <c r="E119" s="79">
        <v>41935.300000000003</v>
      </c>
      <c r="F119" s="79">
        <v>0</v>
      </c>
      <c r="G119" s="79">
        <v>0</v>
      </c>
    </row>
    <row r="120" spans="1:7" ht="29.25" customHeight="1" x14ac:dyDescent="0.25">
      <c r="A120" s="93" t="s">
        <v>339</v>
      </c>
      <c r="B120" s="71" t="s">
        <v>91</v>
      </c>
      <c r="C120" s="71" t="s">
        <v>223</v>
      </c>
      <c r="D120" s="71"/>
      <c r="E120" s="72">
        <f>SUM(E125,E121)</f>
        <v>9599.7000000000007</v>
      </c>
      <c r="F120" s="72">
        <f t="shared" ref="F120:G120" si="46">SUM(F125,F121)</f>
        <v>6481.1</v>
      </c>
      <c r="G120" s="72">
        <f t="shared" si="46"/>
        <v>6481.1</v>
      </c>
    </row>
    <row r="121" spans="1:7" ht="29.25" customHeight="1" x14ac:dyDescent="0.25">
      <c r="A121" s="93" t="s">
        <v>303</v>
      </c>
      <c r="B121" s="71" t="s">
        <v>91</v>
      </c>
      <c r="C121" s="71" t="s">
        <v>304</v>
      </c>
      <c r="D121" s="71"/>
      <c r="E121" s="72">
        <f>E122</f>
        <v>9599.7000000000007</v>
      </c>
      <c r="F121" s="72">
        <f t="shared" ref="F121:G121" si="47">F122</f>
        <v>6481.1</v>
      </c>
      <c r="G121" s="72">
        <f t="shared" si="47"/>
        <v>6481.1</v>
      </c>
    </row>
    <row r="122" spans="1:7" ht="43.5" customHeight="1" x14ac:dyDescent="0.25">
      <c r="A122" s="93" t="s">
        <v>305</v>
      </c>
      <c r="B122" s="71" t="s">
        <v>91</v>
      </c>
      <c r="C122" s="71" t="s">
        <v>306</v>
      </c>
      <c r="D122" s="71"/>
      <c r="E122" s="72">
        <f>E123+E124</f>
        <v>9599.7000000000007</v>
      </c>
      <c r="F122" s="72">
        <f t="shared" ref="F122:G122" si="48">F123+F124</f>
        <v>6481.1</v>
      </c>
      <c r="G122" s="72">
        <f t="shared" si="48"/>
        <v>6481.1</v>
      </c>
    </row>
    <row r="123" spans="1:7" ht="62.25" customHeight="1" x14ac:dyDescent="0.25">
      <c r="A123" s="74" t="s">
        <v>45</v>
      </c>
      <c r="B123" s="75" t="s">
        <v>91</v>
      </c>
      <c r="C123" s="75" t="s">
        <v>306</v>
      </c>
      <c r="D123" s="75" t="s">
        <v>46</v>
      </c>
      <c r="E123" s="79">
        <v>6481.1</v>
      </c>
      <c r="F123" s="79">
        <v>6481.1</v>
      </c>
      <c r="G123" s="79">
        <v>6481.1</v>
      </c>
    </row>
    <row r="124" spans="1:7" ht="30" customHeight="1" x14ac:dyDescent="0.25">
      <c r="A124" s="74" t="s">
        <v>53</v>
      </c>
      <c r="B124" s="75" t="s">
        <v>91</v>
      </c>
      <c r="C124" s="75" t="s">
        <v>306</v>
      </c>
      <c r="D124" s="75" t="s">
        <v>54</v>
      </c>
      <c r="E124" s="79">
        <v>3118.6</v>
      </c>
      <c r="F124" s="79">
        <v>0</v>
      </c>
      <c r="G124" s="79">
        <v>0</v>
      </c>
    </row>
    <row r="125" spans="1:7" ht="28.5" hidden="1" x14ac:dyDescent="0.25">
      <c r="A125" s="95" t="s">
        <v>225</v>
      </c>
      <c r="B125" s="71" t="s">
        <v>91</v>
      </c>
      <c r="C125" s="71" t="s">
        <v>224</v>
      </c>
      <c r="D125" s="71"/>
      <c r="E125" s="72">
        <f>E126</f>
        <v>0</v>
      </c>
      <c r="F125" s="72">
        <f t="shared" ref="F125:G125" si="49">F126</f>
        <v>0</v>
      </c>
      <c r="G125" s="72">
        <f t="shared" si="49"/>
        <v>0</v>
      </c>
    </row>
    <row r="126" spans="1:7" ht="27.75" hidden="1" customHeight="1" x14ac:dyDescent="0.25">
      <c r="A126" s="74" t="s">
        <v>53</v>
      </c>
      <c r="B126" s="75" t="s">
        <v>91</v>
      </c>
      <c r="C126" s="75" t="s">
        <v>224</v>
      </c>
      <c r="D126" s="75" t="s">
        <v>54</v>
      </c>
      <c r="E126" s="79">
        <v>0</v>
      </c>
      <c r="F126" s="79">
        <v>0</v>
      </c>
      <c r="G126" s="79">
        <v>0</v>
      </c>
    </row>
    <row r="127" spans="1:7" ht="18" customHeight="1" x14ac:dyDescent="0.25">
      <c r="A127" s="70" t="s">
        <v>94</v>
      </c>
      <c r="B127" s="71" t="s">
        <v>95</v>
      </c>
      <c r="C127" s="71"/>
      <c r="D127" s="71"/>
      <c r="E127" s="72">
        <f>E128+E148+E153</f>
        <v>145289.4</v>
      </c>
      <c r="F127" s="72">
        <f t="shared" ref="F127:G127" si="50">F128+F148+F153</f>
        <v>61311.3</v>
      </c>
      <c r="G127" s="72">
        <f t="shared" si="50"/>
        <v>31016</v>
      </c>
    </row>
    <row r="128" spans="1:7" ht="18" customHeight="1" x14ac:dyDescent="0.25">
      <c r="A128" s="70" t="s">
        <v>96</v>
      </c>
      <c r="B128" s="71" t="s">
        <v>97</v>
      </c>
      <c r="C128" s="71" t="s">
        <v>40</v>
      </c>
      <c r="D128" s="71" t="s">
        <v>40</v>
      </c>
      <c r="E128" s="72">
        <f>E129+E132+E143</f>
        <v>121316</v>
      </c>
      <c r="F128" s="72">
        <f t="shared" ref="F128:G128" si="51">F129+F132+F143</f>
        <v>10827.2</v>
      </c>
      <c r="G128" s="72">
        <f t="shared" si="51"/>
        <v>0</v>
      </c>
    </row>
    <row r="129" spans="1:7" ht="45.75" hidden="1" customHeight="1" x14ac:dyDescent="0.25">
      <c r="A129" s="96" t="s">
        <v>226</v>
      </c>
      <c r="B129" s="97" t="s">
        <v>97</v>
      </c>
      <c r="C129" s="97" t="s">
        <v>227</v>
      </c>
      <c r="D129" s="71"/>
      <c r="E129" s="72">
        <f>E130</f>
        <v>0</v>
      </c>
      <c r="F129" s="72">
        <f t="shared" ref="F129:G129" si="52">F130</f>
        <v>0</v>
      </c>
      <c r="G129" s="72">
        <f t="shared" si="52"/>
        <v>0</v>
      </c>
    </row>
    <row r="130" spans="1:7" ht="30.75" hidden="1" customHeight="1" x14ac:dyDescent="0.25">
      <c r="A130" s="96" t="s">
        <v>229</v>
      </c>
      <c r="B130" s="97" t="s">
        <v>97</v>
      </c>
      <c r="C130" s="97" t="s">
        <v>228</v>
      </c>
      <c r="D130" s="71"/>
      <c r="E130" s="72">
        <f>SUM(E131:E131)</f>
        <v>0</v>
      </c>
      <c r="F130" s="72">
        <f>SUM(F131:F131)</f>
        <v>0</v>
      </c>
      <c r="G130" s="72">
        <f>SUM(G131:G131)</f>
        <v>0</v>
      </c>
    </row>
    <row r="131" spans="1:7" ht="30" hidden="1" customHeight="1" x14ac:dyDescent="0.25">
      <c r="A131" s="105" t="s">
        <v>53</v>
      </c>
      <c r="B131" s="98" t="s">
        <v>97</v>
      </c>
      <c r="C131" s="98" t="s">
        <v>228</v>
      </c>
      <c r="D131" s="75" t="s">
        <v>54</v>
      </c>
      <c r="E131" s="79">
        <v>0</v>
      </c>
      <c r="F131" s="79">
        <v>0</v>
      </c>
      <c r="G131" s="79">
        <v>0</v>
      </c>
    </row>
    <row r="132" spans="1:7" s="89" customFormat="1" ht="72" customHeight="1" x14ac:dyDescent="0.25">
      <c r="A132" s="70" t="s">
        <v>280</v>
      </c>
      <c r="B132" s="97" t="s">
        <v>97</v>
      </c>
      <c r="C132" s="97" t="s">
        <v>275</v>
      </c>
      <c r="D132" s="71"/>
      <c r="E132" s="72">
        <f>E133</f>
        <v>119495.3</v>
      </c>
      <c r="F132" s="72">
        <f t="shared" ref="F132:G132" si="53">F133</f>
        <v>10827.2</v>
      </c>
      <c r="G132" s="72">
        <f t="shared" si="53"/>
        <v>0</v>
      </c>
    </row>
    <row r="133" spans="1:7" ht="44.25" customHeight="1" x14ac:dyDescent="0.25">
      <c r="A133" s="70" t="s">
        <v>315</v>
      </c>
      <c r="B133" s="97" t="s">
        <v>97</v>
      </c>
      <c r="C133" s="97" t="s">
        <v>314</v>
      </c>
      <c r="D133" s="75"/>
      <c r="E133" s="72">
        <f>E134+E137+E140</f>
        <v>119495.3</v>
      </c>
      <c r="F133" s="72">
        <f t="shared" ref="F133:G133" si="54">F134+F137+F140</f>
        <v>10827.2</v>
      </c>
      <c r="G133" s="72">
        <f t="shared" si="54"/>
        <v>0</v>
      </c>
    </row>
    <row r="134" spans="1:7" s="89" customFormat="1" ht="113.25" customHeight="1" x14ac:dyDescent="0.25">
      <c r="A134" s="70" t="s">
        <v>383</v>
      </c>
      <c r="B134" s="97" t="s">
        <v>97</v>
      </c>
      <c r="C134" s="97" t="s">
        <v>320</v>
      </c>
      <c r="D134" s="71"/>
      <c r="E134" s="72">
        <f>E135+E136</f>
        <v>113936.5</v>
      </c>
      <c r="F134" s="72">
        <f t="shared" ref="F134:G134" si="55">F135+F136</f>
        <v>0</v>
      </c>
      <c r="G134" s="72">
        <f t="shared" si="55"/>
        <v>0</v>
      </c>
    </row>
    <row r="135" spans="1:7" ht="27" customHeight="1" x14ac:dyDescent="0.25">
      <c r="A135" s="74" t="s">
        <v>261</v>
      </c>
      <c r="B135" s="98" t="s">
        <v>97</v>
      </c>
      <c r="C135" s="98" t="s">
        <v>320</v>
      </c>
      <c r="D135" s="75" t="s">
        <v>260</v>
      </c>
      <c r="E135" s="79">
        <v>113936.5</v>
      </c>
      <c r="F135" s="79">
        <v>0</v>
      </c>
      <c r="G135" s="79">
        <v>0</v>
      </c>
    </row>
    <row r="136" spans="1:7" ht="18" customHeight="1" x14ac:dyDescent="0.25">
      <c r="A136" s="74" t="s">
        <v>55</v>
      </c>
      <c r="B136" s="98" t="s">
        <v>97</v>
      </c>
      <c r="C136" s="98" t="s">
        <v>320</v>
      </c>
      <c r="D136" s="75" t="s">
        <v>56</v>
      </c>
      <c r="E136" s="79">
        <v>0</v>
      </c>
      <c r="F136" s="79">
        <v>0</v>
      </c>
      <c r="G136" s="79">
        <v>0</v>
      </c>
    </row>
    <row r="137" spans="1:7" ht="157.5" customHeight="1" x14ac:dyDescent="0.25">
      <c r="A137" s="70" t="s">
        <v>384</v>
      </c>
      <c r="B137" s="97" t="s">
        <v>97</v>
      </c>
      <c r="C137" s="97" t="s">
        <v>321</v>
      </c>
      <c r="D137" s="71"/>
      <c r="E137" s="72">
        <f>E138+E139</f>
        <v>4971.6000000000004</v>
      </c>
      <c r="F137" s="72">
        <f t="shared" ref="F137:G137" si="56">F138+F139</f>
        <v>10290.5</v>
      </c>
      <c r="G137" s="72">
        <f t="shared" si="56"/>
        <v>0</v>
      </c>
    </row>
    <row r="138" spans="1:7" ht="28.5" customHeight="1" x14ac:dyDescent="0.25">
      <c r="A138" s="74" t="s">
        <v>261</v>
      </c>
      <c r="B138" s="98" t="s">
        <v>97</v>
      </c>
      <c r="C138" s="98" t="s">
        <v>321</v>
      </c>
      <c r="D138" s="75" t="s">
        <v>260</v>
      </c>
      <c r="E138" s="79">
        <v>4971.6000000000004</v>
      </c>
      <c r="F138" s="79">
        <v>10290.5</v>
      </c>
      <c r="G138" s="79">
        <v>0</v>
      </c>
    </row>
    <row r="139" spans="1:7" ht="21.95" customHeight="1" x14ac:dyDescent="0.25">
      <c r="A139" s="74" t="s">
        <v>55</v>
      </c>
      <c r="B139" s="98" t="s">
        <v>97</v>
      </c>
      <c r="C139" s="98" t="s">
        <v>321</v>
      </c>
      <c r="D139" s="75" t="s">
        <v>56</v>
      </c>
      <c r="E139" s="79">
        <v>0</v>
      </c>
      <c r="F139" s="79">
        <v>0</v>
      </c>
      <c r="G139" s="79">
        <v>0</v>
      </c>
    </row>
    <row r="140" spans="1:7" ht="159.75" customHeight="1" x14ac:dyDescent="0.25">
      <c r="A140" s="70" t="s">
        <v>385</v>
      </c>
      <c r="B140" s="97" t="s">
        <v>97</v>
      </c>
      <c r="C140" s="97" t="s">
        <v>326</v>
      </c>
      <c r="D140" s="71"/>
      <c r="E140" s="72">
        <f>E141+E142</f>
        <v>587.20000000000005</v>
      </c>
      <c r="F140" s="72">
        <f t="shared" ref="F140:G140" si="57">F141+F142</f>
        <v>536.70000000000005</v>
      </c>
      <c r="G140" s="72">
        <f t="shared" si="57"/>
        <v>0</v>
      </c>
    </row>
    <row r="141" spans="1:7" ht="27" customHeight="1" x14ac:dyDescent="0.25">
      <c r="A141" s="74" t="s">
        <v>261</v>
      </c>
      <c r="B141" s="98" t="s">
        <v>97</v>
      </c>
      <c r="C141" s="98" t="s">
        <v>326</v>
      </c>
      <c r="D141" s="75" t="s">
        <v>260</v>
      </c>
      <c r="E141" s="79">
        <v>587.20000000000005</v>
      </c>
      <c r="F141" s="79">
        <v>536.70000000000005</v>
      </c>
      <c r="G141" s="79">
        <v>0</v>
      </c>
    </row>
    <row r="142" spans="1:7" x14ac:dyDescent="0.25">
      <c r="A142" s="74" t="s">
        <v>55</v>
      </c>
      <c r="B142" s="98" t="s">
        <v>97</v>
      </c>
      <c r="C142" s="98" t="s">
        <v>326</v>
      </c>
      <c r="D142" s="75" t="s">
        <v>56</v>
      </c>
      <c r="E142" s="79">
        <v>0</v>
      </c>
      <c r="F142" s="79">
        <v>0</v>
      </c>
      <c r="G142" s="79">
        <v>0</v>
      </c>
    </row>
    <row r="143" spans="1:7" s="89" customFormat="1" ht="18" customHeight="1" x14ac:dyDescent="0.25">
      <c r="A143" s="70" t="s">
        <v>340</v>
      </c>
      <c r="B143" s="97" t="s">
        <v>97</v>
      </c>
      <c r="C143" s="97" t="s">
        <v>276</v>
      </c>
      <c r="D143" s="71"/>
      <c r="E143" s="72">
        <f>SUM(E144)</f>
        <v>1820.7</v>
      </c>
      <c r="F143" s="72">
        <f t="shared" ref="F143:G143" si="58">SUM(F144)</f>
        <v>0</v>
      </c>
      <c r="G143" s="72">
        <f t="shared" si="58"/>
        <v>0</v>
      </c>
    </row>
    <row r="144" spans="1:7" ht="30" customHeight="1" x14ac:dyDescent="0.25">
      <c r="A144" s="70" t="s">
        <v>330</v>
      </c>
      <c r="B144" s="71" t="s">
        <v>97</v>
      </c>
      <c r="C144" s="71" t="s">
        <v>230</v>
      </c>
      <c r="D144" s="71" t="s">
        <v>40</v>
      </c>
      <c r="E144" s="72">
        <f>E145</f>
        <v>1820.7</v>
      </c>
      <c r="F144" s="72">
        <f t="shared" ref="F144:G144" si="59">F145</f>
        <v>0</v>
      </c>
      <c r="G144" s="72">
        <f t="shared" si="59"/>
        <v>0</v>
      </c>
    </row>
    <row r="145" spans="1:7" ht="27.75" customHeight="1" x14ac:dyDescent="0.25">
      <c r="A145" s="70" t="s">
        <v>391</v>
      </c>
      <c r="B145" s="71" t="s">
        <v>97</v>
      </c>
      <c r="C145" s="71" t="s">
        <v>231</v>
      </c>
      <c r="D145" s="71" t="s">
        <v>40</v>
      </c>
      <c r="E145" s="72">
        <f>E146+E147</f>
        <v>1820.7</v>
      </c>
      <c r="F145" s="72">
        <f t="shared" ref="F145:G145" si="60">F146+F147</f>
        <v>0</v>
      </c>
      <c r="G145" s="72">
        <f t="shared" si="60"/>
        <v>0</v>
      </c>
    </row>
    <row r="146" spans="1:7" ht="28.5" customHeight="1" x14ac:dyDescent="0.25">
      <c r="A146" s="74" t="s">
        <v>53</v>
      </c>
      <c r="B146" s="75" t="s">
        <v>97</v>
      </c>
      <c r="C146" s="75" t="s">
        <v>231</v>
      </c>
      <c r="D146" s="75" t="s">
        <v>54</v>
      </c>
      <c r="E146" s="79">
        <v>1820.7</v>
      </c>
      <c r="F146" s="79">
        <v>0</v>
      </c>
      <c r="G146" s="79">
        <v>0</v>
      </c>
    </row>
    <row r="147" spans="1:7" ht="18" customHeight="1" x14ac:dyDescent="0.25">
      <c r="A147" s="74" t="s">
        <v>55</v>
      </c>
      <c r="B147" s="75" t="s">
        <v>97</v>
      </c>
      <c r="C147" s="75" t="s">
        <v>231</v>
      </c>
      <c r="D147" s="75" t="s">
        <v>56</v>
      </c>
      <c r="E147" s="79">
        <v>0</v>
      </c>
      <c r="F147" s="79">
        <v>0</v>
      </c>
      <c r="G147" s="79">
        <v>0</v>
      </c>
    </row>
    <row r="148" spans="1:7" ht="18" customHeight="1" x14ac:dyDescent="0.25">
      <c r="A148" s="70" t="s">
        <v>98</v>
      </c>
      <c r="B148" s="71" t="s">
        <v>99</v>
      </c>
      <c r="C148" s="71" t="s">
        <v>40</v>
      </c>
      <c r="D148" s="71" t="s">
        <v>40</v>
      </c>
      <c r="E148" s="72">
        <f>E149</f>
        <v>0</v>
      </c>
      <c r="F148" s="72">
        <f t="shared" ref="F148:G148" si="61">F149</f>
        <v>41296.800000000003</v>
      </c>
      <c r="G148" s="72">
        <f t="shared" si="61"/>
        <v>19162.2</v>
      </c>
    </row>
    <row r="149" spans="1:7" ht="42.75" customHeight="1" x14ac:dyDescent="0.25">
      <c r="A149" s="70" t="s">
        <v>444</v>
      </c>
      <c r="B149" s="71" t="s">
        <v>99</v>
      </c>
      <c r="C149" s="71" t="s">
        <v>337</v>
      </c>
      <c r="D149" s="71" t="s">
        <v>40</v>
      </c>
      <c r="E149" s="72">
        <f>E150</f>
        <v>0</v>
      </c>
      <c r="F149" s="72">
        <f t="shared" ref="F149:G149" si="62">F150</f>
        <v>41296.800000000003</v>
      </c>
      <c r="G149" s="72">
        <f t="shared" si="62"/>
        <v>19162.2</v>
      </c>
    </row>
    <row r="150" spans="1:7" ht="45.75" customHeight="1" x14ac:dyDescent="0.25">
      <c r="A150" s="70" t="s">
        <v>214</v>
      </c>
      <c r="B150" s="71" t="s">
        <v>99</v>
      </c>
      <c r="C150" s="71" t="s">
        <v>338</v>
      </c>
      <c r="D150" s="71"/>
      <c r="E150" s="72">
        <f>E151</f>
        <v>0</v>
      </c>
      <c r="F150" s="72">
        <f t="shared" ref="F150:G151" si="63">F151</f>
        <v>41296.800000000003</v>
      </c>
      <c r="G150" s="72">
        <f t="shared" si="63"/>
        <v>19162.2</v>
      </c>
    </row>
    <row r="151" spans="1:7" ht="75" customHeight="1" x14ac:dyDescent="0.25">
      <c r="A151" s="70" t="s">
        <v>445</v>
      </c>
      <c r="B151" s="71" t="s">
        <v>99</v>
      </c>
      <c r="C151" s="71" t="s">
        <v>446</v>
      </c>
      <c r="D151" s="71" t="s">
        <v>40</v>
      </c>
      <c r="E151" s="72">
        <f>E152</f>
        <v>0</v>
      </c>
      <c r="F151" s="72">
        <f t="shared" si="63"/>
        <v>41296.800000000003</v>
      </c>
      <c r="G151" s="72">
        <f t="shared" si="63"/>
        <v>19162.2</v>
      </c>
    </row>
    <row r="152" spans="1:7" ht="27" customHeight="1" x14ac:dyDescent="0.25">
      <c r="A152" s="74" t="s">
        <v>261</v>
      </c>
      <c r="B152" s="75" t="s">
        <v>99</v>
      </c>
      <c r="C152" s="75" t="s">
        <v>446</v>
      </c>
      <c r="D152" s="75" t="s">
        <v>260</v>
      </c>
      <c r="E152" s="79">
        <v>0</v>
      </c>
      <c r="F152" s="79">
        <v>41296.800000000003</v>
      </c>
      <c r="G152" s="79">
        <v>19162.2</v>
      </c>
    </row>
    <row r="153" spans="1:7" ht="18" customHeight="1" x14ac:dyDescent="0.25">
      <c r="A153" s="70" t="s">
        <v>100</v>
      </c>
      <c r="B153" s="71" t="s">
        <v>101</v>
      </c>
      <c r="C153" s="71" t="s">
        <v>40</v>
      </c>
      <c r="D153" s="71" t="s">
        <v>40</v>
      </c>
      <c r="E153" s="72">
        <f>E157+E161+E165+E168+E154</f>
        <v>23973.4</v>
      </c>
      <c r="F153" s="72">
        <f t="shared" ref="F153:G153" si="64">F157+F161+F165+F168+F154</f>
        <v>9187.2999999999993</v>
      </c>
      <c r="G153" s="72">
        <f t="shared" si="64"/>
        <v>11853.8</v>
      </c>
    </row>
    <row r="154" spans="1:7" ht="60" hidden="1" customHeight="1" x14ac:dyDescent="0.25">
      <c r="A154" s="70" t="s">
        <v>179</v>
      </c>
      <c r="B154" s="71" t="s">
        <v>101</v>
      </c>
      <c r="C154" s="71" t="s">
        <v>251</v>
      </c>
      <c r="D154" s="71"/>
      <c r="E154" s="72">
        <f>E155</f>
        <v>0</v>
      </c>
      <c r="F154" s="72">
        <f t="shared" ref="F154:G154" si="65">F155</f>
        <v>0</v>
      </c>
      <c r="G154" s="72">
        <f t="shared" si="65"/>
        <v>0</v>
      </c>
    </row>
    <row r="155" spans="1:7" ht="30" hidden="1" customHeight="1" x14ac:dyDescent="0.25">
      <c r="A155" s="93" t="s">
        <v>342</v>
      </c>
      <c r="B155" s="71" t="s">
        <v>101</v>
      </c>
      <c r="C155" s="71" t="s">
        <v>341</v>
      </c>
      <c r="D155" s="71"/>
      <c r="E155" s="72">
        <f>SUM(E156:E156)</f>
        <v>0</v>
      </c>
      <c r="F155" s="72">
        <f t="shared" ref="F155:G155" si="66">SUM(F156:F156)</f>
        <v>0</v>
      </c>
      <c r="G155" s="72">
        <f t="shared" si="66"/>
        <v>0</v>
      </c>
    </row>
    <row r="156" spans="1:7" ht="30" hidden="1" customHeight="1" x14ac:dyDescent="0.25">
      <c r="A156" s="74" t="s">
        <v>53</v>
      </c>
      <c r="B156" s="75" t="s">
        <v>101</v>
      </c>
      <c r="C156" s="75" t="s">
        <v>341</v>
      </c>
      <c r="D156" s="75" t="s">
        <v>54</v>
      </c>
      <c r="E156" s="79">
        <v>0</v>
      </c>
      <c r="F156" s="79">
        <v>0</v>
      </c>
      <c r="G156" s="79">
        <v>0</v>
      </c>
    </row>
    <row r="157" spans="1:7" ht="44.25" customHeight="1" x14ac:dyDescent="0.25">
      <c r="A157" s="70" t="s">
        <v>174</v>
      </c>
      <c r="B157" s="71" t="s">
        <v>101</v>
      </c>
      <c r="C157" s="71" t="s">
        <v>245</v>
      </c>
      <c r="D157" s="71"/>
      <c r="E157" s="72">
        <f>SUM(E158)</f>
        <v>12946</v>
      </c>
      <c r="F157" s="72">
        <f t="shared" ref="F157:G157" si="67">SUM(F158)</f>
        <v>0</v>
      </c>
      <c r="G157" s="72">
        <f t="shared" si="67"/>
        <v>0</v>
      </c>
    </row>
    <row r="158" spans="1:7" ht="42.75" customHeight="1" x14ac:dyDescent="0.25">
      <c r="A158" s="70" t="s">
        <v>316</v>
      </c>
      <c r="B158" s="71" t="s">
        <v>101</v>
      </c>
      <c r="C158" s="71" t="s">
        <v>318</v>
      </c>
      <c r="D158" s="71"/>
      <c r="E158" s="72">
        <f>E159</f>
        <v>12946</v>
      </c>
      <c r="F158" s="72">
        <f t="shared" ref="F158:G159" si="68">F159</f>
        <v>0</v>
      </c>
      <c r="G158" s="72">
        <f t="shared" si="68"/>
        <v>0</v>
      </c>
    </row>
    <row r="159" spans="1:7" ht="29.25" customHeight="1" x14ac:dyDescent="0.25">
      <c r="A159" s="70" t="s">
        <v>317</v>
      </c>
      <c r="B159" s="71" t="s">
        <v>101</v>
      </c>
      <c r="C159" s="71" t="s">
        <v>319</v>
      </c>
      <c r="D159" s="71"/>
      <c r="E159" s="72">
        <f>E160</f>
        <v>12946</v>
      </c>
      <c r="F159" s="72">
        <f t="shared" si="68"/>
        <v>0</v>
      </c>
      <c r="G159" s="72">
        <f t="shared" si="68"/>
        <v>0</v>
      </c>
    </row>
    <row r="160" spans="1:7" ht="18" customHeight="1" x14ac:dyDescent="0.25">
      <c r="A160" s="74" t="s">
        <v>55</v>
      </c>
      <c r="B160" s="75" t="s">
        <v>101</v>
      </c>
      <c r="C160" s="75" t="s">
        <v>319</v>
      </c>
      <c r="D160" s="75" t="s">
        <v>56</v>
      </c>
      <c r="E160" s="79">
        <v>12946</v>
      </c>
      <c r="F160" s="79">
        <v>0</v>
      </c>
      <c r="G160" s="79">
        <v>0</v>
      </c>
    </row>
    <row r="161" spans="1:7" s="89" customFormat="1" ht="57.75" customHeight="1" x14ac:dyDescent="0.25">
      <c r="A161" s="70" t="s">
        <v>362</v>
      </c>
      <c r="B161" s="71" t="s">
        <v>101</v>
      </c>
      <c r="C161" s="71" t="s">
        <v>363</v>
      </c>
      <c r="D161" s="71"/>
      <c r="E161" s="72">
        <f>E162</f>
        <v>300</v>
      </c>
      <c r="F161" s="72">
        <f t="shared" ref="F161:G162" si="69">F162</f>
        <v>500</v>
      </c>
      <c r="G161" s="72">
        <f t="shared" si="69"/>
        <v>500</v>
      </c>
    </row>
    <row r="162" spans="1:7" s="89" customFormat="1" ht="27" customHeight="1" x14ac:dyDescent="0.25">
      <c r="A162" s="70" t="s">
        <v>364</v>
      </c>
      <c r="B162" s="71" t="s">
        <v>101</v>
      </c>
      <c r="C162" s="71" t="s">
        <v>369</v>
      </c>
      <c r="D162" s="71"/>
      <c r="E162" s="72">
        <f>E163</f>
        <v>300</v>
      </c>
      <c r="F162" s="72">
        <f t="shared" si="69"/>
        <v>500</v>
      </c>
      <c r="G162" s="72">
        <f t="shared" si="69"/>
        <v>500</v>
      </c>
    </row>
    <row r="163" spans="1:7" ht="30" customHeight="1" x14ac:dyDescent="0.25">
      <c r="A163" s="74" t="s">
        <v>53</v>
      </c>
      <c r="B163" s="75" t="s">
        <v>101</v>
      </c>
      <c r="C163" s="75" t="s">
        <v>369</v>
      </c>
      <c r="D163" s="75" t="s">
        <v>54</v>
      </c>
      <c r="E163" s="79">
        <v>300</v>
      </c>
      <c r="F163" s="79">
        <v>500</v>
      </c>
      <c r="G163" s="79">
        <v>500</v>
      </c>
    </row>
    <row r="164" spans="1:7" s="89" customFormat="1" ht="42.75" x14ac:dyDescent="0.25">
      <c r="A164" s="93" t="s">
        <v>248</v>
      </c>
      <c r="B164" s="71" t="s">
        <v>101</v>
      </c>
      <c r="C164" s="71" t="s">
        <v>247</v>
      </c>
      <c r="D164" s="71"/>
      <c r="E164" s="72">
        <f>SUM(E165,E168)</f>
        <v>10727.4</v>
      </c>
      <c r="F164" s="72">
        <f t="shared" ref="F164:G164" si="70">SUM(F165,F168)</f>
        <v>8687.2999999999993</v>
      </c>
      <c r="G164" s="72">
        <f t="shared" si="70"/>
        <v>11353.8</v>
      </c>
    </row>
    <row r="165" spans="1:7" ht="18" customHeight="1" x14ac:dyDescent="0.25">
      <c r="A165" s="70" t="s">
        <v>102</v>
      </c>
      <c r="B165" s="71" t="s">
        <v>101</v>
      </c>
      <c r="C165" s="71" t="s">
        <v>249</v>
      </c>
      <c r="D165" s="71" t="s">
        <v>40</v>
      </c>
      <c r="E165" s="72">
        <f>E166</f>
        <v>4000</v>
      </c>
      <c r="F165" s="72">
        <f t="shared" ref="F165:G166" si="71">F166</f>
        <v>2879.3</v>
      </c>
      <c r="G165" s="72">
        <f t="shared" si="71"/>
        <v>5545.8</v>
      </c>
    </row>
    <row r="166" spans="1:7" ht="42" customHeight="1" x14ac:dyDescent="0.25">
      <c r="A166" s="93" t="s">
        <v>246</v>
      </c>
      <c r="B166" s="71" t="s">
        <v>101</v>
      </c>
      <c r="C166" s="71" t="s">
        <v>250</v>
      </c>
      <c r="D166" s="71" t="s">
        <v>40</v>
      </c>
      <c r="E166" s="72">
        <f>E167</f>
        <v>4000</v>
      </c>
      <c r="F166" s="72">
        <f t="shared" si="71"/>
        <v>2879.3</v>
      </c>
      <c r="G166" s="72">
        <f t="shared" si="71"/>
        <v>5545.8</v>
      </c>
    </row>
    <row r="167" spans="1:7" ht="30" customHeight="1" x14ac:dyDescent="0.25">
      <c r="A167" s="74" t="s">
        <v>53</v>
      </c>
      <c r="B167" s="75" t="s">
        <v>101</v>
      </c>
      <c r="C167" s="75" t="s">
        <v>250</v>
      </c>
      <c r="D167" s="75" t="s">
        <v>54</v>
      </c>
      <c r="E167" s="79">
        <v>4000</v>
      </c>
      <c r="F167" s="79">
        <v>2879.3</v>
      </c>
      <c r="G167" s="79">
        <v>5545.8</v>
      </c>
    </row>
    <row r="168" spans="1:7" ht="42.75" customHeight="1" x14ac:dyDescent="0.25">
      <c r="A168" s="70" t="s">
        <v>103</v>
      </c>
      <c r="B168" s="71" t="s">
        <v>101</v>
      </c>
      <c r="C168" s="71" t="s">
        <v>267</v>
      </c>
      <c r="D168" s="71" t="s">
        <v>40</v>
      </c>
      <c r="E168" s="72">
        <f>E169+E173</f>
        <v>6727.4</v>
      </c>
      <c r="F168" s="72">
        <f t="shared" ref="F168:G168" si="72">F169+F173</f>
        <v>5808</v>
      </c>
      <c r="G168" s="72">
        <f t="shared" si="72"/>
        <v>5808</v>
      </c>
    </row>
    <row r="169" spans="1:7" ht="29.25" customHeight="1" x14ac:dyDescent="0.25">
      <c r="A169" s="70" t="s">
        <v>303</v>
      </c>
      <c r="B169" s="71" t="s">
        <v>101</v>
      </c>
      <c r="C169" s="71" t="s">
        <v>323</v>
      </c>
      <c r="D169" s="71"/>
      <c r="E169" s="72">
        <f>E170</f>
        <v>6108</v>
      </c>
      <c r="F169" s="72">
        <f t="shared" ref="F169:G169" si="73">F170</f>
        <v>5808</v>
      </c>
      <c r="G169" s="72">
        <f t="shared" si="73"/>
        <v>5808</v>
      </c>
    </row>
    <row r="170" spans="1:7" ht="42" customHeight="1" x14ac:dyDescent="0.25">
      <c r="A170" s="70" t="s">
        <v>322</v>
      </c>
      <c r="B170" s="71" t="s">
        <v>101</v>
      </c>
      <c r="C170" s="71" t="s">
        <v>324</v>
      </c>
      <c r="D170" s="71"/>
      <c r="E170" s="72">
        <f>SUM(E171:E172)</f>
        <v>6108</v>
      </c>
      <c r="F170" s="72">
        <f t="shared" ref="F170:G170" si="74">SUM(F171:F172)</f>
        <v>5808</v>
      </c>
      <c r="G170" s="72">
        <f t="shared" si="74"/>
        <v>5808</v>
      </c>
    </row>
    <row r="171" spans="1:7" ht="60" customHeight="1" x14ac:dyDescent="0.25">
      <c r="A171" s="74" t="s">
        <v>45</v>
      </c>
      <c r="B171" s="75" t="s">
        <v>101</v>
      </c>
      <c r="C171" s="75" t="s">
        <v>324</v>
      </c>
      <c r="D171" s="75" t="s">
        <v>46</v>
      </c>
      <c r="E171" s="79">
        <v>5808</v>
      </c>
      <c r="F171" s="79">
        <v>5808</v>
      </c>
      <c r="G171" s="79">
        <v>5808</v>
      </c>
    </row>
    <row r="172" spans="1:7" ht="30.75" customHeight="1" x14ac:dyDescent="0.25">
      <c r="A172" s="74" t="s">
        <v>53</v>
      </c>
      <c r="B172" s="75" t="s">
        <v>101</v>
      </c>
      <c r="C172" s="75" t="s">
        <v>324</v>
      </c>
      <c r="D172" s="75" t="s">
        <v>54</v>
      </c>
      <c r="E172" s="79">
        <v>300</v>
      </c>
      <c r="F172" s="79">
        <v>0</v>
      </c>
      <c r="G172" s="79">
        <v>0</v>
      </c>
    </row>
    <row r="173" spans="1:7" ht="44.25" customHeight="1" x14ac:dyDescent="0.25">
      <c r="A173" s="93" t="s">
        <v>246</v>
      </c>
      <c r="B173" s="71" t="s">
        <v>101</v>
      </c>
      <c r="C173" s="71" t="s">
        <v>268</v>
      </c>
      <c r="D173" s="71" t="s">
        <v>40</v>
      </c>
      <c r="E173" s="72">
        <f>SUM(E174:E174)</f>
        <v>619.4</v>
      </c>
      <c r="F173" s="72">
        <f t="shared" ref="F173:G173" si="75">SUM(F174:F174)</f>
        <v>0</v>
      </c>
      <c r="G173" s="72">
        <f t="shared" si="75"/>
        <v>0</v>
      </c>
    </row>
    <row r="174" spans="1:7" ht="29.25" customHeight="1" x14ac:dyDescent="0.25">
      <c r="A174" s="74" t="s">
        <v>53</v>
      </c>
      <c r="B174" s="75" t="s">
        <v>101</v>
      </c>
      <c r="C174" s="75" t="s">
        <v>268</v>
      </c>
      <c r="D174" s="75" t="s">
        <v>54</v>
      </c>
      <c r="E174" s="79">
        <v>619.4</v>
      </c>
      <c r="F174" s="79">
        <v>0</v>
      </c>
      <c r="G174" s="79">
        <v>0</v>
      </c>
    </row>
    <row r="175" spans="1:7" ht="21.95" customHeight="1" x14ac:dyDescent="0.25">
      <c r="A175" s="70" t="s">
        <v>104</v>
      </c>
      <c r="B175" s="71" t="s">
        <v>105</v>
      </c>
      <c r="C175" s="71" t="s">
        <v>40</v>
      </c>
      <c r="D175" s="71" t="s">
        <v>40</v>
      </c>
      <c r="E175" s="72">
        <f>E176</f>
        <v>80</v>
      </c>
      <c r="F175" s="72">
        <f t="shared" ref="F175:G175" si="76">F176</f>
        <v>0</v>
      </c>
      <c r="G175" s="72">
        <f t="shared" si="76"/>
        <v>0</v>
      </c>
    </row>
    <row r="176" spans="1:7" ht="21.95" customHeight="1" x14ac:dyDescent="0.25">
      <c r="A176" s="70" t="s">
        <v>108</v>
      </c>
      <c r="B176" s="71" t="s">
        <v>109</v>
      </c>
      <c r="C176" s="71" t="s">
        <v>40</v>
      </c>
      <c r="D176" s="71" t="s">
        <v>40</v>
      </c>
      <c r="E176" s="72">
        <f>E177</f>
        <v>80</v>
      </c>
      <c r="F176" s="72">
        <f t="shared" ref="F176:G176" si="77">F177</f>
        <v>0</v>
      </c>
      <c r="G176" s="72">
        <f t="shared" si="77"/>
        <v>0</v>
      </c>
    </row>
    <row r="177" spans="1:7" s="89" customFormat="1" ht="42.75" x14ac:dyDescent="0.25">
      <c r="A177" s="99" t="s">
        <v>178</v>
      </c>
      <c r="B177" s="71" t="s">
        <v>109</v>
      </c>
      <c r="C177" s="71" t="s">
        <v>242</v>
      </c>
      <c r="D177" s="71"/>
      <c r="E177" s="72">
        <f>SUM(E178)</f>
        <v>80</v>
      </c>
      <c r="F177" s="72">
        <f t="shared" ref="F177:G177" si="78">SUM(F178)</f>
        <v>0</v>
      </c>
      <c r="G177" s="72">
        <f t="shared" si="78"/>
        <v>0</v>
      </c>
    </row>
    <row r="178" spans="1:7" ht="21.95" customHeight="1" x14ac:dyDescent="0.25">
      <c r="A178" s="70" t="s">
        <v>243</v>
      </c>
      <c r="B178" s="71" t="s">
        <v>109</v>
      </c>
      <c r="C178" s="100" t="s">
        <v>110</v>
      </c>
      <c r="D178" s="71"/>
      <c r="E178" s="72">
        <f>E179</f>
        <v>80</v>
      </c>
      <c r="F178" s="72">
        <f t="shared" ref="F178:G178" si="79">F179</f>
        <v>0</v>
      </c>
      <c r="G178" s="72">
        <f t="shared" si="79"/>
        <v>0</v>
      </c>
    </row>
    <row r="179" spans="1:7" ht="27.75" customHeight="1" x14ac:dyDescent="0.25">
      <c r="A179" s="70" t="s">
        <v>244</v>
      </c>
      <c r="B179" s="71" t="s">
        <v>109</v>
      </c>
      <c r="C179" s="100" t="s">
        <v>111</v>
      </c>
      <c r="D179" s="71"/>
      <c r="E179" s="72">
        <f>SUM(E180:E180)</f>
        <v>80</v>
      </c>
      <c r="F179" s="72">
        <f>SUM(F180:F180)</f>
        <v>0</v>
      </c>
      <c r="G179" s="72">
        <f>SUM(G180:G180)</f>
        <v>0</v>
      </c>
    </row>
    <row r="180" spans="1:7" ht="29.25" customHeight="1" x14ac:dyDescent="0.25">
      <c r="A180" s="74" t="s">
        <v>53</v>
      </c>
      <c r="B180" s="75" t="s">
        <v>109</v>
      </c>
      <c r="C180" s="75" t="s">
        <v>111</v>
      </c>
      <c r="D180" s="75" t="s">
        <v>54</v>
      </c>
      <c r="E180" s="79">
        <v>80</v>
      </c>
      <c r="F180" s="79">
        <v>0</v>
      </c>
      <c r="G180" s="79">
        <v>0</v>
      </c>
    </row>
    <row r="181" spans="1:7" ht="18" customHeight="1" x14ac:dyDescent="0.25">
      <c r="A181" s="70" t="s">
        <v>112</v>
      </c>
      <c r="B181" s="71" t="s">
        <v>113</v>
      </c>
      <c r="C181" s="71" t="s">
        <v>40</v>
      </c>
      <c r="D181" s="71" t="s">
        <v>40</v>
      </c>
      <c r="E181" s="72">
        <f>E182</f>
        <v>228</v>
      </c>
      <c r="F181" s="72">
        <f t="shared" ref="F181:G181" si="80">F182</f>
        <v>228</v>
      </c>
      <c r="G181" s="72">
        <f t="shared" si="80"/>
        <v>228</v>
      </c>
    </row>
    <row r="182" spans="1:7" ht="18" customHeight="1" x14ac:dyDescent="0.25">
      <c r="A182" s="70" t="s">
        <v>114</v>
      </c>
      <c r="B182" s="71" t="s">
        <v>115</v>
      </c>
      <c r="C182" s="71" t="s">
        <v>40</v>
      </c>
      <c r="D182" s="71" t="s">
        <v>40</v>
      </c>
      <c r="E182" s="72">
        <f>E183</f>
        <v>228</v>
      </c>
      <c r="F182" s="72">
        <f t="shared" ref="F182:G182" si="81">F183</f>
        <v>228</v>
      </c>
      <c r="G182" s="72">
        <f t="shared" si="81"/>
        <v>228</v>
      </c>
    </row>
    <row r="183" spans="1:7" ht="72" customHeight="1" x14ac:dyDescent="0.25">
      <c r="A183" s="101" t="s">
        <v>237</v>
      </c>
      <c r="B183" s="71" t="s">
        <v>115</v>
      </c>
      <c r="C183" s="71" t="s">
        <v>238</v>
      </c>
      <c r="D183" s="71" t="s">
        <v>40</v>
      </c>
      <c r="E183" s="72">
        <f>E184+E186</f>
        <v>228</v>
      </c>
      <c r="F183" s="72">
        <f t="shared" ref="F183:G183" si="82">F184+F186</f>
        <v>228</v>
      </c>
      <c r="G183" s="72">
        <f t="shared" si="82"/>
        <v>228</v>
      </c>
    </row>
    <row r="184" spans="1:7" ht="28.5" x14ac:dyDescent="0.25">
      <c r="A184" s="101" t="s">
        <v>116</v>
      </c>
      <c r="B184" s="71" t="s">
        <v>115</v>
      </c>
      <c r="C184" s="71" t="s">
        <v>239</v>
      </c>
      <c r="D184" s="71" t="s">
        <v>40</v>
      </c>
      <c r="E184" s="72">
        <f>E185</f>
        <v>152</v>
      </c>
      <c r="F184" s="72">
        <f t="shared" ref="F184:G184" si="83">F185</f>
        <v>152</v>
      </c>
      <c r="G184" s="72">
        <f t="shared" si="83"/>
        <v>152</v>
      </c>
    </row>
    <row r="185" spans="1:7" ht="18" customHeight="1" x14ac:dyDescent="0.25">
      <c r="A185" s="74" t="s">
        <v>79</v>
      </c>
      <c r="B185" s="75" t="s">
        <v>115</v>
      </c>
      <c r="C185" s="75" t="s">
        <v>239</v>
      </c>
      <c r="D185" s="75" t="s">
        <v>80</v>
      </c>
      <c r="E185" s="94">
        <v>152</v>
      </c>
      <c r="F185" s="94">
        <v>152</v>
      </c>
      <c r="G185" s="94">
        <v>152</v>
      </c>
    </row>
    <row r="186" spans="1:7" ht="57.75" customHeight="1" x14ac:dyDescent="0.25">
      <c r="A186" s="93" t="s">
        <v>241</v>
      </c>
      <c r="B186" s="71" t="s">
        <v>115</v>
      </c>
      <c r="C186" s="71" t="s">
        <v>240</v>
      </c>
      <c r="D186" s="75"/>
      <c r="E186" s="72">
        <f>E187</f>
        <v>76</v>
      </c>
      <c r="F186" s="72">
        <f t="shared" ref="F186:G186" si="84">F187</f>
        <v>76</v>
      </c>
      <c r="G186" s="72">
        <f t="shared" si="84"/>
        <v>76</v>
      </c>
    </row>
    <row r="187" spans="1:7" ht="18" customHeight="1" x14ac:dyDescent="0.25">
      <c r="A187" s="74" t="s">
        <v>79</v>
      </c>
      <c r="B187" s="75" t="s">
        <v>115</v>
      </c>
      <c r="C187" s="75" t="s">
        <v>240</v>
      </c>
      <c r="D187" s="75" t="s">
        <v>80</v>
      </c>
      <c r="E187" s="79">
        <v>76</v>
      </c>
      <c r="F187" s="79">
        <v>76</v>
      </c>
      <c r="G187" s="79">
        <v>76</v>
      </c>
    </row>
    <row r="188" spans="1:7" ht="18" customHeight="1" x14ac:dyDescent="0.25">
      <c r="A188" s="70" t="s">
        <v>117</v>
      </c>
      <c r="B188" s="71" t="s">
        <v>118</v>
      </c>
      <c r="C188" s="71"/>
      <c r="D188" s="71"/>
      <c r="E188" s="72">
        <f>E189</f>
        <v>36006.799999999996</v>
      </c>
      <c r="F188" s="72">
        <f t="shared" ref="F188:G190" si="85">F189</f>
        <v>26183.3</v>
      </c>
      <c r="G188" s="72">
        <f t="shared" si="85"/>
        <v>39685.399999999994</v>
      </c>
    </row>
    <row r="189" spans="1:7" ht="18" customHeight="1" x14ac:dyDescent="0.25">
      <c r="A189" s="70" t="s">
        <v>119</v>
      </c>
      <c r="B189" s="71" t="s">
        <v>120</v>
      </c>
      <c r="C189" s="71" t="s">
        <v>40</v>
      </c>
      <c r="D189" s="71" t="s">
        <v>40</v>
      </c>
      <c r="E189" s="72">
        <f>E190</f>
        <v>36006.799999999996</v>
      </c>
      <c r="F189" s="72">
        <f t="shared" si="85"/>
        <v>26183.3</v>
      </c>
      <c r="G189" s="72">
        <f t="shared" si="85"/>
        <v>39685.399999999994</v>
      </c>
    </row>
    <row r="190" spans="1:7" ht="43.5" customHeight="1" x14ac:dyDescent="0.25">
      <c r="A190" s="70" t="s">
        <v>236</v>
      </c>
      <c r="B190" s="71" t="s">
        <v>120</v>
      </c>
      <c r="C190" s="71" t="s">
        <v>234</v>
      </c>
      <c r="D190" s="71"/>
      <c r="E190" s="72">
        <f>E191</f>
        <v>36006.799999999996</v>
      </c>
      <c r="F190" s="72">
        <f t="shared" si="85"/>
        <v>26183.3</v>
      </c>
      <c r="G190" s="72">
        <f t="shared" si="85"/>
        <v>39685.399999999994</v>
      </c>
    </row>
    <row r="191" spans="1:7" s="89" customFormat="1" ht="30" customHeight="1" x14ac:dyDescent="0.25">
      <c r="A191" s="99" t="s">
        <v>303</v>
      </c>
      <c r="B191" s="71" t="s">
        <v>120</v>
      </c>
      <c r="C191" s="71" t="s">
        <v>308</v>
      </c>
      <c r="D191" s="71"/>
      <c r="E191" s="72">
        <f>E192</f>
        <v>36006.799999999996</v>
      </c>
      <c r="F191" s="72">
        <f t="shared" ref="F191:G191" si="86">F192</f>
        <v>26183.3</v>
      </c>
      <c r="G191" s="72">
        <f t="shared" si="86"/>
        <v>39685.399999999994</v>
      </c>
    </row>
    <row r="192" spans="1:7" s="89" customFormat="1" ht="45" customHeight="1" x14ac:dyDescent="0.25">
      <c r="A192" s="99" t="s">
        <v>357</v>
      </c>
      <c r="B192" s="71" t="s">
        <v>120</v>
      </c>
      <c r="C192" s="71" t="s">
        <v>309</v>
      </c>
      <c r="D192" s="71"/>
      <c r="E192" s="72">
        <f>E193</f>
        <v>36006.799999999996</v>
      </c>
      <c r="F192" s="72">
        <f t="shared" ref="F192:G192" si="87">F193</f>
        <v>26183.3</v>
      </c>
      <c r="G192" s="72">
        <f t="shared" si="87"/>
        <v>39685.399999999994</v>
      </c>
    </row>
    <row r="193" spans="1:7" s="89" customFormat="1" ht="28.5" x14ac:dyDescent="0.25">
      <c r="A193" s="99" t="s">
        <v>356</v>
      </c>
      <c r="B193" s="71" t="s">
        <v>120</v>
      </c>
      <c r="C193" s="71" t="s">
        <v>311</v>
      </c>
      <c r="D193" s="71"/>
      <c r="E193" s="72">
        <f>E194+E195+E196</f>
        <v>36006.799999999996</v>
      </c>
      <c r="F193" s="72">
        <f t="shared" ref="F193:G193" si="88">F194+F195+F196</f>
        <v>26183.3</v>
      </c>
      <c r="G193" s="72">
        <f t="shared" si="88"/>
        <v>39685.399999999994</v>
      </c>
    </row>
    <row r="194" spans="1:7" ht="59.25" customHeight="1" x14ac:dyDescent="0.25">
      <c r="A194" s="74" t="s">
        <v>45</v>
      </c>
      <c r="B194" s="75" t="s">
        <v>120</v>
      </c>
      <c r="C194" s="75" t="s">
        <v>311</v>
      </c>
      <c r="D194" s="75" t="s">
        <v>46</v>
      </c>
      <c r="E194" s="79">
        <v>26095.8</v>
      </c>
      <c r="F194" s="79">
        <v>26095</v>
      </c>
      <c r="G194" s="79">
        <v>30242.1</v>
      </c>
    </row>
    <row r="195" spans="1:7" ht="30" customHeight="1" x14ac:dyDescent="0.25">
      <c r="A195" s="74" t="s">
        <v>53</v>
      </c>
      <c r="B195" s="75" t="s">
        <v>120</v>
      </c>
      <c r="C195" s="75" t="s">
        <v>311</v>
      </c>
      <c r="D195" s="75" t="s">
        <v>54</v>
      </c>
      <c r="E195" s="79">
        <v>9910.4</v>
      </c>
      <c r="F195" s="79">
        <v>88.3</v>
      </c>
      <c r="G195" s="79">
        <v>9443.2999999999993</v>
      </c>
    </row>
    <row r="196" spans="1:7" ht="18" customHeight="1" x14ac:dyDescent="0.25">
      <c r="A196" s="74" t="s">
        <v>55</v>
      </c>
      <c r="B196" s="75" t="s">
        <v>120</v>
      </c>
      <c r="C196" s="75" t="s">
        <v>311</v>
      </c>
      <c r="D196" s="75" t="s">
        <v>56</v>
      </c>
      <c r="E196" s="79">
        <v>0.6</v>
      </c>
      <c r="F196" s="79">
        <v>0</v>
      </c>
      <c r="G196" s="79">
        <v>0</v>
      </c>
    </row>
    <row r="197" spans="1:7" ht="27" customHeight="1" x14ac:dyDescent="0.25">
      <c r="A197" s="70" t="s">
        <v>348</v>
      </c>
      <c r="B197" s="71" t="s">
        <v>121</v>
      </c>
      <c r="C197" s="71"/>
      <c r="D197" s="71"/>
      <c r="E197" s="72">
        <f>E198</f>
        <v>312.39999999999998</v>
      </c>
      <c r="F197" s="72">
        <f t="shared" ref="F197:G200" si="89">F198</f>
        <v>307.3</v>
      </c>
      <c r="G197" s="72">
        <f t="shared" si="89"/>
        <v>301.7</v>
      </c>
    </row>
    <row r="198" spans="1:7" ht="28.5" customHeight="1" x14ac:dyDescent="0.25">
      <c r="A198" s="70" t="s">
        <v>349</v>
      </c>
      <c r="B198" s="71" t="s">
        <v>122</v>
      </c>
      <c r="C198" s="71" t="s">
        <v>40</v>
      </c>
      <c r="D198" s="71" t="s">
        <v>40</v>
      </c>
      <c r="E198" s="72">
        <f>E199</f>
        <v>312.39999999999998</v>
      </c>
      <c r="F198" s="72">
        <f t="shared" si="89"/>
        <v>307.3</v>
      </c>
      <c r="G198" s="72">
        <f t="shared" si="89"/>
        <v>301.7</v>
      </c>
    </row>
    <row r="199" spans="1:7" ht="27" customHeight="1" x14ac:dyDescent="0.25">
      <c r="A199" s="70" t="s">
        <v>350</v>
      </c>
      <c r="B199" s="71" t="s">
        <v>122</v>
      </c>
      <c r="C199" s="71" t="s">
        <v>232</v>
      </c>
      <c r="D199" s="71"/>
      <c r="E199" s="72">
        <f>E200</f>
        <v>312.39999999999998</v>
      </c>
      <c r="F199" s="72">
        <f t="shared" si="89"/>
        <v>307.3</v>
      </c>
      <c r="G199" s="72">
        <f t="shared" si="89"/>
        <v>301.7</v>
      </c>
    </row>
    <row r="200" spans="1:7" ht="18" customHeight="1" x14ac:dyDescent="0.25">
      <c r="A200" s="70" t="s">
        <v>123</v>
      </c>
      <c r="B200" s="71" t="s">
        <v>122</v>
      </c>
      <c r="C200" s="71" t="s">
        <v>233</v>
      </c>
      <c r="D200" s="71"/>
      <c r="E200" s="72">
        <f>E201</f>
        <v>312.39999999999998</v>
      </c>
      <c r="F200" s="72">
        <f t="shared" si="89"/>
        <v>307.3</v>
      </c>
      <c r="G200" s="72">
        <f t="shared" si="89"/>
        <v>301.7</v>
      </c>
    </row>
    <row r="201" spans="1:7" ht="18" customHeight="1" x14ac:dyDescent="0.25">
      <c r="A201" s="74" t="s">
        <v>124</v>
      </c>
      <c r="B201" s="75" t="s">
        <v>122</v>
      </c>
      <c r="C201" s="75" t="s">
        <v>233</v>
      </c>
      <c r="D201" s="75" t="s">
        <v>125</v>
      </c>
      <c r="E201" s="79">
        <v>312.39999999999998</v>
      </c>
      <c r="F201" s="79">
        <v>307.3</v>
      </c>
      <c r="G201" s="79">
        <v>301.7</v>
      </c>
    </row>
    <row r="202" spans="1:7" s="89" customFormat="1" ht="18" customHeight="1" x14ac:dyDescent="0.25">
      <c r="A202" s="70" t="s">
        <v>457</v>
      </c>
      <c r="B202" s="71" t="s">
        <v>437</v>
      </c>
      <c r="C202" s="71" t="s">
        <v>456</v>
      </c>
      <c r="D202" s="71" t="s">
        <v>458</v>
      </c>
      <c r="E202" s="72">
        <v>0</v>
      </c>
      <c r="F202" s="72">
        <v>3455</v>
      </c>
      <c r="G202" s="72">
        <v>7022</v>
      </c>
    </row>
    <row r="203" spans="1:7" ht="21.95" customHeight="1" x14ac:dyDescent="0.25">
      <c r="A203" s="102" t="s">
        <v>126</v>
      </c>
      <c r="B203" s="103" t="s">
        <v>40</v>
      </c>
      <c r="C203" s="103"/>
      <c r="D203" s="103"/>
      <c r="E203" s="104">
        <f>E9+E86+E99+E127+E175+E181+E188+E197+E202</f>
        <v>311811.40000000002</v>
      </c>
      <c r="F203" s="104">
        <f t="shared" ref="F203:G203" si="90">F9+F86+F99+F127+F175+F181+F188+F197+F202</f>
        <v>153454.99999999997</v>
      </c>
      <c r="G203" s="104">
        <f t="shared" si="90"/>
        <v>145422</v>
      </c>
    </row>
    <row r="204" spans="1:7" ht="21.95" customHeight="1" x14ac:dyDescent="0.25"/>
    <row r="205" spans="1:7" ht="21.95" customHeight="1" x14ac:dyDescent="0.25"/>
  </sheetData>
  <mergeCells count="7">
    <mergeCell ref="F2:G2"/>
    <mergeCell ref="A4:G4"/>
    <mergeCell ref="A7:A8"/>
    <mergeCell ref="B7:B8"/>
    <mergeCell ref="C7:C8"/>
    <mergeCell ref="D7:D8"/>
    <mergeCell ref="E7:G7"/>
  </mergeCells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97"/>
  <sheetViews>
    <sheetView topLeftCell="A187" zoomScaleNormal="100" workbookViewId="0">
      <selection activeCell="D201" sqref="D201"/>
    </sheetView>
  </sheetViews>
  <sheetFormatPr defaultRowHeight="15.75" x14ac:dyDescent="0.25"/>
  <cols>
    <col min="1" max="1" width="52.42578125" style="18" customWidth="1"/>
    <col min="2" max="2" width="8.5703125" style="24" customWidth="1"/>
    <col min="3" max="3" width="8" style="18" customWidth="1"/>
    <col min="4" max="4" width="15.42578125" style="18" customWidth="1"/>
    <col min="5" max="5" width="7" style="18" customWidth="1"/>
    <col min="6" max="8" width="13.28515625" style="18" customWidth="1"/>
    <col min="9" max="16384" width="9.140625" style="18"/>
  </cols>
  <sheetData>
    <row r="1" spans="1:14" x14ac:dyDescent="0.25">
      <c r="A1" s="15"/>
      <c r="B1" s="17"/>
      <c r="C1" s="15"/>
      <c r="D1" s="15"/>
      <c r="E1" s="15"/>
      <c r="F1" s="17"/>
      <c r="G1" s="17"/>
      <c r="H1" s="17"/>
      <c r="I1" s="6"/>
      <c r="J1" s="6"/>
      <c r="K1" s="6"/>
      <c r="L1" s="6"/>
      <c r="M1" s="6"/>
      <c r="N1" s="6"/>
    </row>
    <row r="2" spans="1:14" ht="144.75" customHeight="1" x14ac:dyDescent="0.25">
      <c r="A2" s="15"/>
      <c r="C2" s="137"/>
      <c r="D2" s="137"/>
      <c r="E2" s="137"/>
      <c r="F2" s="137"/>
      <c r="G2" s="195" t="s">
        <v>407</v>
      </c>
      <c r="H2" s="195"/>
      <c r="I2" s="6"/>
      <c r="J2" s="6"/>
      <c r="K2" s="6"/>
      <c r="L2" s="6"/>
      <c r="M2" s="6"/>
      <c r="N2" s="6"/>
    </row>
    <row r="3" spans="1:14" x14ac:dyDescent="0.25">
      <c r="A3" s="15"/>
      <c r="B3" s="17"/>
      <c r="C3" s="15"/>
      <c r="D3" s="15"/>
      <c r="E3" s="15"/>
      <c r="F3" s="17"/>
      <c r="G3" s="17"/>
      <c r="H3" s="17"/>
      <c r="I3" s="6"/>
      <c r="J3" s="6"/>
      <c r="K3" s="6"/>
      <c r="L3" s="6"/>
      <c r="M3" s="6"/>
      <c r="N3" s="6"/>
    </row>
    <row r="4" spans="1:14" ht="52.5" customHeight="1" x14ac:dyDescent="0.25">
      <c r="A4" s="208" t="s">
        <v>406</v>
      </c>
      <c r="B4" s="208"/>
      <c r="C4" s="208"/>
      <c r="D4" s="208"/>
      <c r="E4" s="208"/>
      <c r="F4" s="208"/>
      <c r="G4" s="208"/>
      <c r="H4" s="208"/>
    </row>
    <row r="5" spans="1:14" ht="12.75" customHeight="1" x14ac:dyDescent="0.25">
      <c r="A5" s="1"/>
      <c r="B5" s="16"/>
      <c r="D5" s="1"/>
      <c r="E5" s="1"/>
      <c r="F5" s="1"/>
      <c r="G5" s="1"/>
      <c r="H5" s="1"/>
    </row>
    <row r="6" spans="1:14" x14ac:dyDescent="0.25">
      <c r="E6" s="152"/>
      <c r="F6" s="68"/>
      <c r="G6" s="144" t="s">
        <v>0</v>
      </c>
      <c r="H6" s="144"/>
    </row>
    <row r="7" spans="1:14" x14ac:dyDescent="0.25">
      <c r="A7" s="209" t="s">
        <v>34</v>
      </c>
      <c r="B7" s="209" t="s">
        <v>127</v>
      </c>
      <c r="C7" s="209" t="s">
        <v>35</v>
      </c>
      <c r="D7" s="209" t="s">
        <v>36</v>
      </c>
      <c r="E7" s="209" t="s">
        <v>37</v>
      </c>
      <c r="F7" s="210" t="s">
        <v>3</v>
      </c>
      <c r="G7" s="211"/>
      <c r="H7" s="212"/>
    </row>
    <row r="8" spans="1:14" ht="20.25" customHeight="1" x14ac:dyDescent="0.25">
      <c r="A8" s="209"/>
      <c r="B8" s="209"/>
      <c r="C8" s="209"/>
      <c r="D8" s="209"/>
      <c r="E8" s="209"/>
      <c r="F8" s="151" t="s">
        <v>402</v>
      </c>
      <c r="G8" s="25" t="s">
        <v>403</v>
      </c>
      <c r="H8" s="25" t="s">
        <v>404</v>
      </c>
    </row>
    <row r="9" spans="1:14" ht="31.5" customHeight="1" x14ac:dyDescent="0.25">
      <c r="A9" s="26" t="s">
        <v>128</v>
      </c>
      <c r="B9" s="25" t="s">
        <v>129</v>
      </c>
      <c r="C9" s="25"/>
      <c r="D9" s="25"/>
      <c r="E9" s="25"/>
      <c r="F9" s="160">
        <f>SUM(F10,F81,F94,F120,F169,F175,F182,F191)</f>
        <v>311811.40000000002</v>
      </c>
      <c r="G9" s="160">
        <f>SUM(G10,G81,G94,G120,G169,G175,G182,G191)</f>
        <v>149999.99999999997</v>
      </c>
      <c r="H9" s="160">
        <f>SUM(H10,H81,H94,H120,H169,H175,H182,H191)</f>
        <v>138400</v>
      </c>
    </row>
    <row r="10" spans="1:14" ht="20.100000000000001" customHeight="1" x14ac:dyDescent="0.25">
      <c r="A10" s="70" t="s">
        <v>38</v>
      </c>
      <c r="B10" s="25" t="s">
        <v>129</v>
      </c>
      <c r="C10" s="71" t="s">
        <v>39</v>
      </c>
      <c r="D10" s="71" t="s">
        <v>40</v>
      </c>
      <c r="E10" s="71" t="s">
        <v>40</v>
      </c>
      <c r="F10" s="72">
        <f>F11+F17+F27+F35+F53+F58+F44</f>
        <v>52612.100000000006</v>
      </c>
      <c r="G10" s="72">
        <f t="shared" ref="G10:H10" si="0">G11+G17+G27+G35+G53+G58+G44</f>
        <v>54694</v>
      </c>
      <c r="H10" s="72">
        <f t="shared" si="0"/>
        <v>59891.8</v>
      </c>
    </row>
    <row r="11" spans="1:14" ht="42.75" customHeight="1" x14ac:dyDescent="0.25">
      <c r="A11" s="70" t="s">
        <v>41</v>
      </c>
      <c r="B11" s="25" t="s">
        <v>129</v>
      </c>
      <c r="C11" s="71" t="s">
        <v>42</v>
      </c>
      <c r="D11" s="71" t="s">
        <v>40</v>
      </c>
      <c r="E11" s="71" t="s">
        <v>40</v>
      </c>
      <c r="F11" s="72">
        <f>F14</f>
        <v>2533.5</v>
      </c>
      <c r="G11" s="72">
        <f t="shared" ref="G11:H11" si="1">G14</f>
        <v>2533.5</v>
      </c>
      <c r="H11" s="72">
        <f t="shared" si="1"/>
        <v>2533.5</v>
      </c>
    </row>
    <row r="12" spans="1:14" ht="43.5" customHeight="1" x14ac:dyDescent="0.25">
      <c r="A12" s="70" t="s">
        <v>190</v>
      </c>
      <c r="B12" s="25" t="s">
        <v>129</v>
      </c>
      <c r="C12" s="71" t="s">
        <v>42</v>
      </c>
      <c r="D12" s="71" t="s">
        <v>184</v>
      </c>
      <c r="E12" s="71"/>
      <c r="F12" s="72">
        <f>F13</f>
        <v>2533.5</v>
      </c>
      <c r="G12" s="72">
        <f t="shared" ref="G12:H15" si="2">G13</f>
        <v>2533.5</v>
      </c>
      <c r="H12" s="72">
        <f t="shared" si="2"/>
        <v>2533.5</v>
      </c>
    </row>
    <row r="13" spans="1:14" ht="44.25" customHeight="1" x14ac:dyDescent="0.25">
      <c r="A13" s="70" t="s">
        <v>43</v>
      </c>
      <c r="B13" s="25" t="s">
        <v>129</v>
      </c>
      <c r="C13" s="71" t="s">
        <v>42</v>
      </c>
      <c r="D13" s="71" t="s">
        <v>185</v>
      </c>
      <c r="E13" s="71"/>
      <c r="F13" s="72">
        <f>F14</f>
        <v>2533.5</v>
      </c>
      <c r="G13" s="72">
        <f t="shared" si="2"/>
        <v>2533.5</v>
      </c>
      <c r="H13" s="72">
        <f t="shared" si="2"/>
        <v>2533.5</v>
      </c>
    </row>
    <row r="14" spans="1:14" ht="43.5" customHeight="1" x14ac:dyDescent="0.25">
      <c r="A14" s="70" t="s">
        <v>43</v>
      </c>
      <c r="B14" s="25" t="s">
        <v>129</v>
      </c>
      <c r="C14" s="71" t="s">
        <v>42</v>
      </c>
      <c r="D14" s="71" t="s">
        <v>44</v>
      </c>
      <c r="E14" s="71" t="s">
        <v>40</v>
      </c>
      <c r="F14" s="72">
        <f>F15</f>
        <v>2533.5</v>
      </c>
      <c r="G14" s="72">
        <f t="shared" si="2"/>
        <v>2533.5</v>
      </c>
      <c r="H14" s="72">
        <f t="shared" si="2"/>
        <v>2533.5</v>
      </c>
    </row>
    <row r="15" spans="1:14" ht="30.75" customHeight="1" x14ac:dyDescent="0.25">
      <c r="A15" s="70" t="s">
        <v>189</v>
      </c>
      <c r="B15" s="25" t="s">
        <v>129</v>
      </c>
      <c r="C15" s="71" t="s">
        <v>42</v>
      </c>
      <c r="D15" s="71" t="s">
        <v>186</v>
      </c>
      <c r="E15" s="71" t="s">
        <v>40</v>
      </c>
      <c r="F15" s="72">
        <f>F16</f>
        <v>2533.5</v>
      </c>
      <c r="G15" s="72">
        <f t="shared" si="2"/>
        <v>2533.5</v>
      </c>
      <c r="H15" s="72">
        <f t="shared" si="2"/>
        <v>2533.5</v>
      </c>
    </row>
    <row r="16" spans="1:14" ht="78" customHeight="1" x14ac:dyDescent="0.25">
      <c r="A16" s="159" t="s">
        <v>45</v>
      </c>
      <c r="B16" s="27" t="s">
        <v>129</v>
      </c>
      <c r="C16" s="75" t="s">
        <v>42</v>
      </c>
      <c r="D16" s="75" t="s">
        <v>186</v>
      </c>
      <c r="E16" s="75" t="s">
        <v>46</v>
      </c>
      <c r="F16" s="79">
        <v>2533.5</v>
      </c>
      <c r="G16" s="79">
        <v>2533.5</v>
      </c>
      <c r="H16" s="79">
        <v>2533.5</v>
      </c>
    </row>
    <row r="17" spans="1:8" ht="58.5" customHeight="1" x14ac:dyDescent="0.25">
      <c r="A17" s="70" t="s">
        <v>47</v>
      </c>
      <c r="B17" s="25" t="s">
        <v>129</v>
      </c>
      <c r="C17" s="71" t="s">
        <v>48</v>
      </c>
      <c r="D17" s="71" t="s">
        <v>40</v>
      </c>
      <c r="E17" s="71" t="s">
        <v>40</v>
      </c>
      <c r="F17" s="72">
        <f>F19</f>
        <v>2371.3000000000002</v>
      </c>
      <c r="G17" s="72">
        <f t="shared" ref="G17:H17" si="3">G19</f>
        <v>2348.6999999999998</v>
      </c>
      <c r="H17" s="72">
        <f t="shared" si="3"/>
        <v>2348.9</v>
      </c>
    </row>
    <row r="18" spans="1:8" ht="44.25" customHeight="1" x14ac:dyDescent="0.25">
      <c r="A18" s="70" t="s">
        <v>190</v>
      </c>
      <c r="B18" s="25" t="s">
        <v>129</v>
      </c>
      <c r="C18" s="71" t="s">
        <v>48</v>
      </c>
      <c r="D18" s="71" t="s">
        <v>184</v>
      </c>
      <c r="E18" s="71"/>
      <c r="F18" s="72">
        <f>F19</f>
        <v>2371.3000000000002</v>
      </c>
      <c r="G18" s="72">
        <f t="shared" ref="G18:H18" si="4">G19</f>
        <v>2348.6999999999998</v>
      </c>
      <c r="H18" s="72">
        <f t="shared" si="4"/>
        <v>2348.9</v>
      </c>
    </row>
    <row r="19" spans="1:8" ht="27.75" customHeight="1" x14ac:dyDescent="0.25">
      <c r="A19" s="70" t="s">
        <v>49</v>
      </c>
      <c r="B19" s="25" t="s">
        <v>129</v>
      </c>
      <c r="C19" s="71" t="s">
        <v>48</v>
      </c>
      <c r="D19" s="71" t="s">
        <v>50</v>
      </c>
      <c r="E19" s="71" t="s">
        <v>40</v>
      </c>
      <c r="F19" s="72">
        <f>F20+F23</f>
        <v>2371.3000000000002</v>
      </c>
      <c r="G19" s="72">
        <f t="shared" ref="G19:H19" si="5">G20+G23</f>
        <v>2348.6999999999998</v>
      </c>
      <c r="H19" s="72">
        <f t="shared" si="5"/>
        <v>2348.9</v>
      </c>
    </row>
    <row r="20" spans="1:8" ht="30" customHeight="1" x14ac:dyDescent="0.25">
      <c r="A20" s="70" t="s">
        <v>57</v>
      </c>
      <c r="B20" s="25" t="s">
        <v>129</v>
      </c>
      <c r="C20" s="71" t="s">
        <v>48</v>
      </c>
      <c r="D20" s="71" t="s">
        <v>52</v>
      </c>
      <c r="E20" s="71"/>
      <c r="F20" s="72">
        <f>F21</f>
        <v>1782.2</v>
      </c>
      <c r="G20" s="72">
        <f t="shared" ref="G20:H20" si="6">G21</f>
        <v>1782.2</v>
      </c>
      <c r="H20" s="72">
        <f t="shared" si="6"/>
        <v>1782.2</v>
      </c>
    </row>
    <row r="21" spans="1:8" ht="29.25" customHeight="1" x14ac:dyDescent="0.25">
      <c r="A21" s="70" t="s">
        <v>189</v>
      </c>
      <c r="B21" s="25" t="s">
        <v>129</v>
      </c>
      <c r="C21" s="71" t="s">
        <v>48</v>
      </c>
      <c r="D21" s="71" t="s">
        <v>187</v>
      </c>
      <c r="E21" s="71"/>
      <c r="F21" s="72">
        <f>SUM(F22)</f>
        <v>1782.2</v>
      </c>
      <c r="G21" s="72">
        <f t="shared" ref="G21:H21" si="7">SUM(G22)</f>
        <v>1782.2</v>
      </c>
      <c r="H21" s="72">
        <f t="shared" si="7"/>
        <v>1782.2</v>
      </c>
    </row>
    <row r="22" spans="1:8" ht="75.75" customHeight="1" x14ac:dyDescent="0.25">
      <c r="A22" s="74" t="s">
        <v>45</v>
      </c>
      <c r="B22" s="27" t="s">
        <v>129</v>
      </c>
      <c r="C22" s="75" t="s">
        <v>48</v>
      </c>
      <c r="D22" s="75" t="s">
        <v>187</v>
      </c>
      <c r="E22" s="75" t="s">
        <v>46</v>
      </c>
      <c r="F22" s="79">
        <v>1782.2</v>
      </c>
      <c r="G22" s="79">
        <v>1782.2</v>
      </c>
      <c r="H22" s="79">
        <v>1782.2</v>
      </c>
    </row>
    <row r="23" spans="1:8" ht="29.25" customHeight="1" x14ac:dyDescent="0.25">
      <c r="A23" s="70" t="s">
        <v>51</v>
      </c>
      <c r="B23" s="25" t="s">
        <v>129</v>
      </c>
      <c r="C23" s="71" t="s">
        <v>48</v>
      </c>
      <c r="D23" s="71" t="s">
        <v>58</v>
      </c>
      <c r="E23" s="71" t="s">
        <v>40</v>
      </c>
      <c r="F23" s="72">
        <f>F24</f>
        <v>589.1</v>
      </c>
      <c r="G23" s="72">
        <f t="shared" ref="G23:H23" si="8">G24</f>
        <v>566.5</v>
      </c>
      <c r="H23" s="72">
        <f t="shared" si="8"/>
        <v>566.70000000000005</v>
      </c>
    </row>
    <row r="24" spans="1:8" ht="31.5" customHeight="1" x14ac:dyDescent="0.25">
      <c r="A24" s="70" t="s">
        <v>189</v>
      </c>
      <c r="B24" s="25" t="s">
        <v>129</v>
      </c>
      <c r="C24" s="71" t="s">
        <v>48</v>
      </c>
      <c r="D24" s="71" t="s">
        <v>188</v>
      </c>
      <c r="E24" s="71"/>
      <c r="F24" s="72">
        <f>SUM(F25:F26)</f>
        <v>589.1</v>
      </c>
      <c r="G24" s="72">
        <f t="shared" ref="G24:H24" si="9">SUM(G25:G26)</f>
        <v>566.5</v>
      </c>
      <c r="H24" s="72">
        <f t="shared" si="9"/>
        <v>566.70000000000005</v>
      </c>
    </row>
    <row r="25" spans="1:8" ht="75.75" customHeight="1" x14ac:dyDescent="0.25">
      <c r="A25" s="74" t="s">
        <v>45</v>
      </c>
      <c r="B25" s="27" t="s">
        <v>129</v>
      </c>
      <c r="C25" s="75" t="s">
        <v>48</v>
      </c>
      <c r="D25" s="75" t="s">
        <v>188</v>
      </c>
      <c r="E25" s="75" t="s">
        <v>46</v>
      </c>
      <c r="F25" s="79">
        <v>547.1</v>
      </c>
      <c r="G25" s="79">
        <v>547.1</v>
      </c>
      <c r="H25" s="79">
        <v>547.1</v>
      </c>
    </row>
    <row r="26" spans="1:8" ht="30.75" customHeight="1" x14ac:dyDescent="0.25">
      <c r="A26" s="74" t="s">
        <v>53</v>
      </c>
      <c r="B26" s="27" t="s">
        <v>129</v>
      </c>
      <c r="C26" s="75" t="s">
        <v>48</v>
      </c>
      <c r="D26" s="75" t="s">
        <v>188</v>
      </c>
      <c r="E26" s="75" t="s">
        <v>54</v>
      </c>
      <c r="F26" s="79">
        <v>42</v>
      </c>
      <c r="G26" s="79">
        <v>19.399999999999999</v>
      </c>
      <c r="H26" s="79">
        <v>19.600000000000001</v>
      </c>
    </row>
    <row r="27" spans="1:8" ht="57.75" customHeight="1" x14ac:dyDescent="0.25">
      <c r="A27" s="70" t="s">
        <v>59</v>
      </c>
      <c r="B27" s="25" t="s">
        <v>129</v>
      </c>
      <c r="C27" s="71" t="s">
        <v>60</v>
      </c>
      <c r="D27" s="71" t="s">
        <v>40</v>
      </c>
      <c r="E27" s="71" t="s">
        <v>40</v>
      </c>
      <c r="F27" s="72">
        <f>F28</f>
        <v>38035.200000000004</v>
      </c>
      <c r="G27" s="72">
        <f t="shared" ref="G27:H30" si="10">G28</f>
        <v>42394.9</v>
      </c>
      <c r="H27" s="72">
        <f t="shared" si="10"/>
        <v>47578.2</v>
      </c>
    </row>
    <row r="28" spans="1:8" ht="42.75" customHeight="1" x14ac:dyDescent="0.25">
      <c r="A28" s="70" t="s">
        <v>190</v>
      </c>
      <c r="B28" s="25" t="s">
        <v>129</v>
      </c>
      <c r="C28" s="71" t="s">
        <v>60</v>
      </c>
      <c r="D28" s="71" t="s">
        <v>184</v>
      </c>
      <c r="E28" s="71"/>
      <c r="F28" s="72">
        <f>F29</f>
        <v>38035.200000000004</v>
      </c>
      <c r="G28" s="72">
        <f t="shared" si="10"/>
        <v>42394.9</v>
      </c>
      <c r="H28" s="72">
        <f t="shared" si="10"/>
        <v>47578.2</v>
      </c>
    </row>
    <row r="29" spans="1:8" ht="45" customHeight="1" x14ac:dyDescent="0.25">
      <c r="A29" s="70" t="s">
        <v>61</v>
      </c>
      <c r="B29" s="25" t="s">
        <v>129</v>
      </c>
      <c r="C29" s="71" t="s">
        <v>60</v>
      </c>
      <c r="D29" s="71" t="s">
        <v>192</v>
      </c>
      <c r="E29" s="71"/>
      <c r="F29" s="72">
        <f>F30</f>
        <v>38035.200000000004</v>
      </c>
      <c r="G29" s="72">
        <f t="shared" si="10"/>
        <v>42394.9</v>
      </c>
      <c r="H29" s="72">
        <f t="shared" si="10"/>
        <v>47578.2</v>
      </c>
    </row>
    <row r="30" spans="1:8" ht="42.75" customHeight="1" x14ac:dyDescent="0.25">
      <c r="A30" s="70" t="s">
        <v>61</v>
      </c>
      <c r="B30" s="25" t="s">
        <v>129</v>
      </c>
      <c r="C30" s="71" t="s">
        <v>60</v>
      </c>
      <c r="D30" s="71" t="s">
        <v>62</v>
      </c>
      <c r="E30" s="71"/>
      <c r="F30" s="72">
        <f>F31</f>
        <v>38035.200000000004</v>
      </c>
      <c r="G30" s="72">
        <f t="shared" si="10"/>
        <v>42394.9</v>
      </c>
      <c r="H30" s="72">
        <f t="shared" si="10"/>
        <v>47578.2</v>
      </c>
    </row>
    <row r="31" spans="1:8" ht="30.75" customHeight="1" x14ac:dyDescent="0.25">
      <c r="A31" s="70" t="s">
        <v>189</v>
      </c>
      <c r="B31" s="25" t="s">
        <v>129</v>
      </c>
      <c r="C31" s="71" t="s">
        <v>60</v>
      </c>
      <c r="D31" s="71" t="s">
        <v>191</v>
      </c>
      <c r="E31" s="71"/>
      <c r="F31" s="72">
        <f>SUM(F32:F34)</f>
        <v>38035.200000000004</v>
      </c>
      <c r="G31" s="72">
        <f t="shared" ref="G31:H31" si="11">SUM(G32:G34)</f>
        <v>42394.9</v>
      </c>
      <c r="H31" s="72">
        <f t="shared" si="11"/>
        <v>47578.2</v>
      </c>
    </row>
    <row r="32" spans="1:8" ht="72.75" customHeight="1" x14ac:dyDescent="0.25">
      <c r="A32" s="74" t="s">
        <v>45</v>
      </c>
      <c r="B32" s="27" t="s">
        <v>129</v>
      </c>
      <c r="C32" s="75" t="s">
        <v>60</v>
      </c>
      <c r="D32" s="75" t="s">
        <v>191</v>
      </c>
      <c r="E32" s="75" t="s">
        <v>46</v>
      </c>
      <c r="F32" s="79">
        <v>35512.800000000003</v>
      </c>
      <c r="G32" s="79">
        <v>41141.199999999997</v>
      </c>
      <c r="H32" s="79">
        <v>46285.7</v>
      </c>
    </row>
    <row r="33" spans="1:8" ht="30" customHeight="1" x14ac:dyDescent="0.25">
      <c r="A33" s="74" t="s">
        <v>53</v>
      </c>
      <c r="B33" s="27" t="s">
        <v>129</v>
      </c>
      <c r="C33" s="75" t="s">
        <v>60</v>
      </c>
      <c r="D33" s="75" t="s">
        <v>191</v>
      </c>
      <c r="E33" s="75" t="s">
        <v>54</v>
      </c>
      <c r="F33" s="79">
        <v>2520</v>
      </c>
      <c r="G33" s="79">
        <v>1251.3</v>
      </c>
      <c r="H33" s="79">
        <v>1290.0999999999999</v>
      </c>
    </row>
    <row r="34" spans="1:8" ht="18" customHeight="1" x14ac:dyDescent="0.25">
      <c r="A34" s="74" t="s">
        <v>55</v>
      </c>
      <c r="B34" s="24">
        <v>903</v>
      </c>
      <c r="C34" s="75" t="s">
        <v>60</v>
      </c>
      <c r="D34" s="75" t="s">
        <v>191</v>
      </c>
      <c r="E34" s="75" t="s">
        <v>56</v>
      </c>
      <c r="F34" s="79">
        <v>2.4</v>
      </c>
      <c r="G34" s="79">
        <v>2.4</v>
      </c>
      <c r="H34" s="79">
        <v>2.4</v>
      </c>
    </row>
    <row r="35" spans="1:8" ht="43.5" customHeight="1" x14ac:dyDescent="0.25">
      <c r="A35" s="70" t="s">
        <v>63</v>
      </c>
      <c r="B35" s="25" t="s">
        <v>129</v>
      </c>
      <c r="C35" s="71" t="s">
        <v>64</v>
      </c>
      <c r="D35" s="71" t="s">
        <v>40</v>
      </c>
      <c r="E35" s="71" t="s">
        <v>40</v>
      </c>
      <c r="F35" s="72">
        <f>F37</f>
        <v>1485.7</v>
      </c>
      <c r="G35" s="72">
        <f t="shared" ref="G35:H35" si="12">G37</f>
        <v>1486</v>
      </c>
      <c r="H35" s="72">
        <f t="shared" si="12"/>
        <v>1486.3</v>
      </c>
    </row>
    <row r="36" spans="1:8" ht="45" customHeight="1" x14ac:dyDescent="0.25">
      <c r="A36" s="70" t="s">
        <v>190</v>
      </c>
      <c r="B36" s="25" t="s">
        <v>129</v>
      </c>
      <c r="C36" s="71" t="s">
        <v>64</v>
      </c>
      <c r="D36" s="71" t="s">
        <v>184</v>
      </c>
      <c r="E36" s="71"/>
      <c r="F36" s="72">
        <f>F37</f>
        <v>1485.7</v>
      </c>
      <c r="G36" s="72">
        <f t="shared" ref="G36:H36" si="13">G37</f>
        <v>1486</v>
      </c>
      <c r="H36" s="72">
        <f t="shared" si="13"/>
        <v>1486.3</v>
      </c>
    </row>
    <row r="37" spans="1:8" ht="31.5" customHeight="1" x14ac:dyDescent="0.25">
      <c r="A37" s="70" t="s">
        <v>65</v>
      </c>
      <c r="B37" s="25" t="s">
        <v>129</v>
      </c>
      <c r="C37" s="71" t="s">
        <v>64</v>
      </c>
      <c r="D37" s="71" t="s">
        <v>66</v>
      </c>
      <c r="E37" s="71" t="s">
        <v>40</v>
      </c>
      <c r="F37" s="72">
        <f>F38+F41</f>
        <v>1485.7</v>
      </c>
      <c r="G37" s="72">
        <f t="shared" ref="G37:H37" si="14">G38+G41</f>
        <v>1486</v>
      </c>
      <c r="H37" s="72">
        <f t="shared" si="14"/>
        <v>1486.3</v>
      </c>
    </row>
    <row r="38" spans="1:8" ht="28.5" customHeight="1" x14ac:dyDescent="0.25">
      <c r="A38" s="70" t="s">
        <v>69</v>
      </c>
      <c r="B38" s="25" t="s">
        <v>129</v>
      </c>
      <c r="C38" s="71" t="s">
        <v>64</v>
      </c>
      <c r="D38" s="71" t="s">
        <v>68</v>
      </c>
      <c r="E38" s="71" t="s">
        <v>40</v>
      </c>
      <c r="F38" s="72">
        <f>F39</f>
        <v>1477.5</v>
      </c>
      <c r="G38" s="72">
        <f t="shared" ref="G38:H38" si="15">G39</f>
        <v>1477.5</v>
      </c>
      <c r="H38" s="72">
        <f t="shared" si="15"/>
        <v>1477.5</v>
      </c>
    </row>
    <row r="39" spans="1:8" ht="28.5" customHeight="1" x14ac:dyDescent="0.25">
      <c r="A39" s="70" t="s">
        <v>189</v>
      </c>
      <c r="B39" s="25" t="s">
        <v>129</v>
      </c>
      <c r="C39" s="71" t="s">
        <v>64</v>
      </c>
      <c r="D39" s="71" t="s">
        <v>193</v>
      </c>
      <c r="E39" s="71" t="s">
        <v>40</v>
      </c>
      <c r="F39" s="72">
        <f>SUM(F40:F40)</f>
        <v>1477.5</v>
      </c>
      <c r="G39" s="72">
        <f t="shared" ref="G39:H39" si="16">SUM(G40:G40)</f>
        <v>1477.5</v>
      </c>
      <c r="H39" s="72">
        <f t="shared" si="16"/>
        <v>1477.5</v>
      </c>
    </row>
    <row r="40" spans="1:8" ht="43.5" customHeight="1" x14ac:dyDescent="0.25">
      <c r="A40" s="74" t="s">
        <v>45</v>
      </c>
      <c r="B40" s="27" t="s">
        <v>129</v>
      </c>
      <c r="C40" s="75" t="s">
        <v>64</v>
      </c>
      <c r="D40" s="75" t="s">
        <v>193</v>
      </c>
      <c r="E40" s="75" t="s">
        <v>46</v>
      </c>
      <c r="F40" s="79">
        <v>1477.5</v>
      </c>
      <c r="G40" s="79">
        <v>1477.5</v>
      </c>
      <c r="H40" s="79">
        <v>1477.5</v>
      </c>
    </row>
    <row r="41" spans="1:8" ht="27.75" customHeight="1" x14ac:dyDescent="0.25">
      <c r="A41" s="70" t="s">
        <v>67</v>
      </c>
      <c r="B41" s="25" t="s">
        <v>129</v>
      </c>
      <c r="C41" s="71" t="s">
        <v>64</v>
      </c>
      <c r="D41" s="71" t="s">
        <v>70</v>
      </c>
      <c r="E41" s="71" t="s">
        <v>40</v>
      </c>
      <c r="F41" s="72">
        <f>F42</f>
        <v>8.1999999999999993</v>
      </c>
      <c r="G41" s="72">
        <f t="shared" ref="G41:H42" si="17">G42</f>
        <v>8.5</v>
      </c>
      <c r="H41" s="72">
        <f t="shared" si="17"/>
        <v>8.8000000000000007</v>
      </c>
    </row>
    <row r="42" spans="1:8" ht="25.5" customHeight="1" x14ac:dyDescent="0.25">
      <c r="A42" s="70" t="s">
        <v>189</v>
      </c>
      <c r="B42" s="25" t="s">
        <v>129</v>
      </c>
      <c r="C42" s="71" t="s">
        <v>64</v>
      </c>
      <c r="D42" s="71" t="s">
        <v>194</v>
      </c>
      <c r="E42" s="71" t="s">
        <v>40</v>
      </c>
      <c r="F42" s="72">
        <f>F43</f>
        <v>8.1999999999999993</v>
      </c>
      <c r="G42" s="72">
        <f t="shared" si="17"/>
        <v>8.5</v>
      </c>
      <c r="H42" s="72">
        <f t="shared" si="17"/>
        <v>8.8000000000000007</v>
      </c>
    </row>
    <row r="43" spans="1:8" ht="30" customHeight="1" x14ac:dyDescent="0.25">
      <c r="A43" s="74" t="s">
        <v>53</v>
      </c>
      <c r="B43" s="27" t="s">
        <v>129</v>
      </c>
      <c r="C43" s="75" t="s">
        <v>64</v>
      </c>
      <c r="D43" s="75" t="s">
        <v>194</v>
      </c>
      <c r="E43" s="75" t="s">
        <v>54</v>
      </c>
      <c r="F43" s="79">
        <v>8.1999999999999993</v>
      </c>
      <c r="G43" s="79">
        <v>8.5</v>
      </c>
      <c r="H43" s="79">
        <v>8.8000000000000007</v>
      </c>
    </row>
    <row r="44" spans="1:8" s="19" customFormat="1" ht="21.95" customHeight="1" x14ac:dyDescent="0.25">
      <c r="A44" s="117" t="s">
        <v>367</v>
      </c>
      <c r="B44" s="25" t="s">
        <v>129</v>
      </c>
      <c r="C44" s="71" t="s">
        <v>366</v>
      </c>
      <c r="D44" s="120"/>
      <c r="E44" s="71"/>
      <c r="F44" s="72">
        <f>F45</f>
        <v>2467</v>
      </c>
      <c r="G44" s="72">
        <f t="shared" ref="G44:H48" si="18">G45</f>
        <v>0</v>
      </c>
      <c r="H44" s="72">
        <f t="shared" si="18"/>
        <v>0</v>
      </c>
    </row>
    <row r="45" spans="1:8" s="19" customFormat="1" ht="42.75" customHeight="1" x14ac:dyDescent="0.25">
      <c r="A45" s="117" t="s">
        <v>190</v>
      </c>
      <c r="B45" s="25" t="s">
        <v>129</v>
      </c>
      <c r="C45" s="71" t="s">
        <v>366</v>
      </c>
      <c r="D45" s="121" t="s">
        <v>184</v>
      </c>
      <c r="E45" s="71"/>
      <c r="F45" s="72">
        <f>F46</f>
        <v>2467</v>
      </c>
      <c r="G45" s="72">
        <f t="shared" si="18"/>
        <v>0</v>
      </c>
      <c r="H45" s="72">
        <f t="shared" si="18"/>
        <v>0</v>
      </c>
    </row>
    <row r="46" spans="1:8" s="19" customFormat="1" ht="18" customHeight="1" x14ac:dyDescent="0.25">
      <c r="A46" s="118" t="s">
        <v>370</v>
      </c>
      <c r="B46" s="25" t="s">
        <v>129</v>
      </c>
      <c r="C46" s="71" t="s">
        <v>366</v>
      </c>
      <c r="D46" s="120" t="s">
        <v>374</v>
      </c>
      <c r="E46" s="71"/>
      <c r="F46" s="72">
        <f>F47+F50</f>
        <v>2467</v>
      </c>
      <c r="G46" s="72">
        <f t="shared" si="18"/>
        <v>0</v>
      </c>
      <c r="H46" s="72">
        <f t="shared" si="18"/>
        <v>0</v>
      </c>
    </row>
    <row r="47" spans="1:8" s="19" customFormat="1" ht="27" customHeight="1" x14ac:dyDescent="0.25">
      <c r="A47" s="119" t="s">
        <v>371</v>
      </c>
      <c r="B47" s="25" t="s">
        <v>129</v>
      </c>
      <c r="C47" s="71" t="s">
        <v>366</v>
      </c>
      <c r="D47" s="121" t="s">
        <v>375</v>
      </c>
      <c r="E47" s="71"/>
      <c r="F47" s="72">
        <f>F48</f>
        <v>1543</v>
      </c>
      <c r="G47" s="72">
        <f t="shared" si="18"/>
        <v>0</v>
      </c>
      <c r="H47" s="72">
        <f t="shared" si="18"/>
        <v>0</v>
      </c>
    </row>
    <row r="48" spans="1:8" s="19" customFormat="1" ht="30" customHeight="1" x14ac:dyDescent="0.25">
      <c r="A48" s="119" t="s">
        <v>372</v>
      </c>
      <c r="B48" s="25" t="s">
        <v>129</v>
      </c>
      <c r="C48" s="71" t="s">
        <v>366</v>
      </c>
      <c r="D48" s="121" t="s">
        <v>376</v>
      </c>
      <c r="E48" s="71"/>
      <c r="F48" s="72">
        <f>F49</f>
        <v>1543</v>
      </c>
      <c r="G48" s="72">
        <f t="shared" si="18"/>
        <v>0</v>
      </c>
      <c r="H48" s="72">
        <f t="shared" si="18"/>
        <v>0</v>
      </c>
    </row>
    <row r="49" spans="1:8" ht="18" customHeight="1" x14ac:dyDescent="0.25">
      <c r="A49" s="122" t="s">
        <v>55</v>
      </c>
      <c r="B49" s="27" t="s">
        <v>129</v>
      </c>
      <c r="C49" s="75" t="s">
        <v>366</v>
      </c>
      <c r="D49" s="123" t="s">
        <v>376</v>
      </c>
      <c r="E49" s="75" t="s">
        <v>56</v>
      </c>
      <c r="F49" s="79">
        <v>1543</v>
      </c>
      <c r="G49" s="79">
        <v>0</v>
      </c>
      <c r="H49" s="79">
        <v>0</v>
      </c>
    </row>
    <row r="50" spans="1:8" ht="42" customHeight="1" x14ac:dyDescent="0.25">
      <c r="A50" s="119" t="s">
        <v>440</v>
      </c>
      <c r="B50" s="157" t="s">
        <v>129</v>
      </c>
      <c r="C50" s="71" t="s">
        <v>366</v>
      </c>
      <c r="D50" s="121" t="s">
        <v>438</v>
      </c>
      <c r="E50" s="71"/>
      <c r="F50" s="72">
        <f>F51</f>
        <v>924</v>
      </c>
      <c r="G50" s="72">
        <f t="shared" ref="G50:H50" si="19">G51</f>
        <v>0</v>
      </c>
      <c r="H50" s="72">
        <f t="shared" si="19"/>
        <v>0</v>
      </c>
    </row>
    <row r="51" spans="1:8" ht="27.75" customHeight="1" x14ac:dyDescent="0.25">
      <c r="A51" s="119" t="s">
        <v>372</v>
      </c>
      <c r="B51" s="157" t="s">
        <v>129</v>
      </c>
      <c r="C51" s="71" t="s">
        <v>366</v>
      </c>
      <c r="D51" s="121" t="s">
        <v>439</v>
      </c>
      <c r="E51" s="71"/>
      <c r="F51" s="72">
        <f>F52</f>
        <v>924</v>
      </c>
      <c r="G51" s="72">
        <f t="shared" ref="G51:H51" si="20">G52</f>
        <v>0</v>
      </c>
      <c r="H51" s="72">
        <f t="shared" si="20"/>
        <v>0</v>
      </c>
    </row>
    <row r="52" spans="1:8" ht="18" customHeight="1" x14ac:dyDescent="0.25">
      <c r="A52" s="122" t="s">
        <v>55</v>
      </c>
      <c r="B52" s="27" t="s">
        <v>129</v>
      </c>
      <c r="C52" s="75" t="s">
        <v>366</v>
      </c>
      <c r="D52" s="123" t="s">
        <v>439</v>
      </c>
      <c r="E52" s="75" t="s">
        <v>56</v>
      </c>
      <c r="F52" s="79">
        <v>924</v>
      </c>
      <c r="G52" s="79">
        <v>0</v>
      </c>
      <c r="H52" s="79">
        <v>0</v>
      </c>
    </row>
    <row r="53" spans="1:8" ht="18" customHeight="1" x14ac:dyDescent="0.25">
      <c r="A53" s="70" t="s">
        <v>71</v>
      </c>
      <c r="B53" s="25" t="s">
        <v>129</v>
      </c>
      <c r="C53" s="71" t="s">
        <v>72</v>
      </c>
      <c r="D53" s="71"/>
      <c r="E53" s="71" t="s">
        <v>40</v>
      </c>
      <c r="F53" s="72">
        <f>F54</f>
        <v>50</v>
      </c>
      <c r="G53" s="72">
        <f t="shared" ref="G53:H56" si="21">G54</f>
        <v>50</v>
      </c>
      <c r="H53" s="72">
        <f t="shared" si="21"/>
        <v>50</v>
      </c>
    </row>
    <row r="54" spans="1:8" ht="44.25" customHeight="1" x14ac:dyDescent="0.25">
      <c r="A54" s="70" t="s">
        <v>190</v>
      </c>
      <c r="B54" s="25" t="s">
        <v>129</v>
      </c>
      <c r="C54" s="71" t="s">
        <v>72</v>
      </c>
      <c r="D54" s="71" t="s">
        <v>184</v>
      </c>
      <c r="E54" s="71"/>
      <c r="F54" s="72">
        <f>F55</f>
        <v>50</v>
      </c>
      <c r="G54" s="72">
        <f t="shared" si="21"/>
        <v>50</v>
      </c>
      <c r="H54" s="72">
        <f t="shared" si="21"/>
        <v>50</v>
      </c>
    </row>
    <row r="55" spans="1:8" ht="45" customHeight="1" x14ac:dyDescent="0.25">
      <c r="A55" s="70" t="s">
        <v>73</v>
      </c>
      <c r="B55" s="25" t="s">
        <v>129</v>
      </c>
      <c r="C55" s="71" t="s">
        <v>72</v>
      </c>
      <c r="D55" s="71" t="s">
        <v>195</v>
      </c>
      <c r="E55" s="71" t="s">
        <v>40</v>
      </c>
      <c r="F55" s="72">
        <f>F56</f>
        <v>50</v>
      </c>
      <c r="G55" s="72">
        <f t="shared" si="21"/>
        <v>50</v>
      </c>
      <c r="H55" s="72">
        <f t="shared" si="21"/>
        <v>50</v>
      </c>
    </row>
    <row r="56" spans="1:8" ht="40.5" customHeight="1" x14ac:dyDescent="0.25">
      <c r="A56" s="70" t="s">
        <v>73</v>
      </c>
      <c r="B56" s="25" t="s">
        <v>129</v>
      </c>
      <c r="C56" s="71" t="s">
        <v>72</v>
      </c>
      <c r="D56" s="71" t="s">
        <v>206</v>
      </c>
      <c r="E56" s="71"/>
      <c r="F56" s="72">
        <f>F57</f>
        <v>50</v>
      </c>
      <c r="G56" s="72">
        <f t="shared" si="21"/>
        <v>50</v>
      </c>
      <c r="H56" s="72">
        <f t="shared" si="21"/>
        <v>50</v>
      </c>
    </row>
    <row r="57" spans="1:8" ht="18" customHeight="1" x14ac:dyDescent="0.25">
      <c r="A57" s="74" t="s">
        <v>55</v>
      </c>
      <c r="B57" s="27" t="s">
        <v>129</v>
      </c>
      <c r="C57" s="75" t="s">
        <v>72</v>
      </c>
      <c r="D57" s="75" t="s">
        <v>206</v>
      </c>
      <c r="E57" s="75" t="s">
        <v>56</v>
      </c>
      <c r="F57" s="79">
        <v>50</v>
      </c>
      <c r="G57" s="79">
        <v>50</v>
      </c>
      <c r="H57" s="79">
        <v>50</v>
      </c>
    </row>
    <row r="58" spans="1:8" ht="18" customHeight="1" x14ac:dyDescent="0.25">
      <c r="A58" s="70" t="s">
        <v>74</v>
      </c>
      <c r="B58" s="25" t="s">
        <v>129</v>
      </c>
      <c r="C58" s="71" t="s">
        <v>75</v>
      </c>
      <c r="D58" s="71" t="s">
        <v>40</v>
      </c>
      <c r="E58" s="71" t="s">
        <v>40</v>
      </c>
      <c r="F58" s="72">
        <f>F59+F64+F69</f>
        <v>5669.4000000000005</v>
      </c>
      <c r="G58" s="72">
        <f t="shared" ref="G58:H58" si="22">G59+G64+G69</f>
        <v>5880.9</v>
      </c>
      <c r="H58" s="72">
        <f t="shared" si="22"/>
        <v>5894.9</v>
      </c>
    </row>
    <row r="59" spans="1:8" ht="28.5" customHeight="1" x14ac:dyDescent="0.25">
      <c r="A59" s="70" t="s">
        <v>190</v>
      </c>
      <c r="B59" s="25" t="s">
        <v>129</v>
      </c>
      <c r="C59" s="71" t="s">
        <v>75</v>
      </c>
      <c r="D59" s="71" t="s">
        <v>184</v>
      </c>
      <c r="E59" s="71"/>
      <c r="F59" s="72">
        <f>F60</f>
        <v>0.7</v>
      </c>
      <c r="G59" s="72">
        <f t="shared" ref="G59:H62" si="23">G60</f>
        <v>0.7</v>
      </c>
      <c r="H59" s="72">
        <f t="shared" si="23"/>
        <v>0.7</v>
      </c>
    </row>
    <row r="60" spans="1:8" ht="44.25" customHeight="1" x14ac:dyDescent="0.25">
      <c r="A60" s="70" t="s">
        <v>61</v>
      </c>
      <c r="B60" s="25" t="s">
        <v>129</v>
      </c>
      <c r="C60" s="80" t="s">
        <v>75</v>
      </c>
      <c r="D60" s="80" t="s">
        <v>192</v>
      </c>
      <c r="E60" s="71"/>
      <c r="F60" s="72">
        <f>F61</f>
        <v>0.7</v>
      </c>
      <c r="G60" s="72">
        <f t="shared" si="23"/>
        <v>0.7</v>
      </c>
      <c r="H60" s="72">
        <f t="shared" si="23"/>
        <v>0.7</v>
      </c>
    </row>
    <row r="61" spans="1:8" ht="57" customHeight="1" x14ac:dyDescent="0.25">
      <c r="A61" s="81" t="s">
        <v>197</v>
      </c>
      <c r="B61" s="25" t="s">
        <v>129</v>
      </c>
      <c r="C61" s="82" t="s">
        <v>75</v>
      </c>
      <c r="D61" s="83" t="s">
        <v>196</v>
      </c>
      <c r="E61" s="71"/>
      <c r="F61" s="72">
        <f>F62</f>
        <v>0.7</v>
      </c>
      <c r="G61" s="72">
        <f t="shared" si="23"/>
        <v>0.7</v>
      </c>
      <c r="H61" s="72">
        <f t="shared" si="23"/>
        <v>0.7</v>
      </c>
    </row>
    <row r="62" spans="1:8" ht="70.5" customHeight="1" x14ac:dyDescent="0.25">
      <c r="A62" s="84" t="s">
        <v>199</v>
      </c>
      <c r="B62" s="25" t="s">
        <v>129</v>
      </c>
      <c r="C62" s="85" t="s">
        <v>75</v>
      </c>
      <c r="D62" s="86" t="s">
        <v>198</v>
      </c>
      <c r="E62" s="71"/>
      <c r="F62" s="72">
        <f>F63</f>
        <v>0.7</v>
      </c>
      <c r="G62" s="72">
        <f t="shared" si="23"/>
        <v>0.7</v>
      </c>
      <c r="H62" s="72">
        <f t="shared" si="23"/>
        <v>0.7</v>
      </c>
    </row>
    <row r="63" spans="1:8" ht="30.75" customHeight="1" x14ac:dyDescent="0.25">
      <c r="A63" s="74" t="s">
        <v>53</v>
      </c>
      <c r="B63" s="27" t="s">
        <v>129</v>
      </c>
      <c r="C63" s="87" t="s">
        <v>75</v>
      </c>
      <c r="D63" s="88" t="s">
        <v>198</v>
      </c>
      <c r="E63" s="75" t="s">
        <v>54</v>
      </c>
      <c r="F63" s="79">
        <v>0.7</v>
      </c>
      <c r="G63" s="79">
        <v>0.7</v>
      </c>
      <c r="H63" s="79">
        <v>0.7</v>
      </c>
    </row>
    <row r="64" spans="1:8" ht="42.75" customHeight="1" x14ac:dyDescent="0.25">
      <c r="A64" s="70" t="s">
        <v>76</v>
      </c>
      <c r="B64" s="25" t="s">
        <v>129</v>
      </c>
      <c r="C64" s="71" t="s">
        <v>75</v>
      </c>
      <c r="D64" s="71" t="s">
        <v>201</v>
      </c>
      <c r="E64" s="71"/>
      <c r="F64" s="72">
        <f>F65</f>
        <v>243.89999999999998</v>
      </c>
      <c r="G64" s="72">
        <f t="shared" ref="G64:H65" si="24">G65</f>
        <v>164.3</v>
      </c>
      <c r="H64" s="72">
        <f t="shared" si="24"/>
        <v>177.60000000000002</v>
      </c>
    </row>
    <row r="65" spans="1:8" ht="44.25" customHeight="1" x14ac:dyDescent="0.25">
      <c r="A65" s="70" t="s">
        <v>203</v>
      </c>
      <c r="B65" s="25" t="s">
        <v>129</v>
      </c>
      <c r="C65" s="71" t="s">
        <v>75</v>
      </c>
      <c r="D65" s="71" t="s">
        <v>200</v>
      </c>
      <c r="E65" s="71"/>
      <c r="F65" s="72">
        <f>F66</f>
        <v>243.89999999999998</v>
      </c>
      <c r="G65" s="72">
        <f t="shared" si="24"/>
        <v>164.3</v>
      </c>
      <c r="H65" s="72">
        <f t="shared" si="24"/>
        <v>177.60000000000002</v>
      </c>
    </row>
    <row r="66" spans="1:8" ht="74.25" customHeight="1" x14ac:dyDescent="0.25">
      <c r="A66" s="70" t="s">
        <v>202</v>
      </c>
      <c r="B66" s="25" t="s">
        <v>129</v>
      </c>
      <c r="C66" s="71" t="s">
        <v>75</v>
      </c>
      <c r="D66" s="71" t="s">
        <v>262</v>
      </c>
      <c r="E66" s="71"/>
      <c r="F66" s="72">
        <f>SUM(F67:F68)</f>
        <v>243.89999999999998</v>
      </c>
      <c r="G66" s="72">
        <f t="shared" ref="G66:H66" si="25">SUM(G67:G68)</f>
        <v>164.3</v>
      </c>
      <c r="H66" s="72">
        <f t="shared" si="25"/>
        <v>177.60000000000002</v>
      </c>
    </row>
    <row r="67" spans="1:8" ht="30" customHeight="1" x14ac:dyDescent="0.25">
      <c r="A67" s="74" t="s">
        <v>53</v>
      </c>
      <c r="B67" s="27" t="s">
        <v>129</v>
      </c>
      <c r="C67" s="75" t="s">
        <v>75</v>
      </c>
      <c r="D67" s="75" t="s">
        <v>262</v>
      </c>
      <c r="E67" s="75" t="s">
        <v>54</v>
      </c>
      <c r="F67" s="79">
        <v>114.8</v>
      </c>
      <c r="G67" s="79">
        <v>52.6</v>
      </c>
      <c r="H67" s="79">
        <v>65.900000000000006</v>
      </c>
    </row>
    <row r="68" spans="1:8" ht="18" customHeight="1" x14ac:dyDescent="0.25">
      <c r="A68" s="74" t="s">
        <v>55</v>
      </c>
      <c r="B68" s="27" t="s">
        <v>129</v>
      </c>
      <c r="C68" s="75" t="s">
        <v>75</v>
      </c>
      <c r="D68" s="75" t="s">
        <v>262</v>
      </c>
      <c r="E68" s="75" t="s">
        <v>56</v>
      </c>
      <c r="F68" s="79">
        <v>129.1</v>
      </c>
      <c r="G68" s="79">
        <v>111.7</v>
      </c>
      <c r="H68" s="79">
        <v>111.7</v>
      </c>
    </row>
    <row r="69" spans="1:8" ht="44.25" customHeight="1" x14ac:dyDescent="0.25">
      <c r="A69" s="70" t="s">
        <v>77</v>
      </c>
      <c r="B69" s="25" t="s">
        <v>129</v>
      </c>
      <c r="C69" s="71" t="s">
        <v>75</v>
      </c>
      <c r="D69" s="71" t="s">
        <v>204</v>
      </c>
      <c r="E69" s="71"/>
      <c r="F69" s="72">
        <f>F70+F73</f>
        <v>5424.8</v>
      </c>
      <c r="G69" s="72">
        <f t="shared" ref="G69:H69" si="26">G70+G73</f>
        <v>5715.9</v>
      </c>
      <c r="H69" s="72">
        <f t="shared" si="26"/>
        <v>5716.5999999999995</v>
      </c>
    </row>
    <row r="70" spans="1:8" ht="72.75" customHeight="1" x14ac:dyDescent="0.25">
      <c r="A70" s="90" t="s">
        <v>211</v>
      </c>
      <c r="B70" s="25" t="s">
        <v>129</v>
      </c>
      <c r="C70" s="71" t="s">
        <v>75</v>
      </c>
      <c r="D70" s="71" t="s">
        <v>209</v>
      </c>
      <c r="E70" s="71"/>
      <c r="F70" s="72">
        <f>F71</f>
        <v>218</v>
      </c>
      <c r="G70" s="72">
        <f t="shared" ref="G70:H71" si="27">G71</f>
        <v>218.7</v>
      </c>
      <c r="H70" s="72">
        <f t="shared" si="27"/>
        <v>219.4</v>
      </c>
    </row>
    <row r="71" spans="1:8" ht="71.25" customHeight="1" x14ac:dyDescent="0.25">
      <c r="A71" s="90" t="s">
        <v>212</v>
      </c>
      <c r="B71" s="25" t="s">
        <v>129</v>
      </c>
      <c r="C71" s="71" t="s">
        <v>75</v>
      </c>
      <c r="D71" s="71" t="s">
        <v>210</v>
      </c>
      <c r="E71" s="71"/>
      <c r="F71" s="72">
        <f>F72</f>
        <v>218</v>
      </c>
      <c r="G71" s="72">
        <f t="shared" si="27"/>
        <v>218.7</v>
      </c>
      <c r="H71" s="72">
        <f t="shared" si="27"/>
        <v>219.4</v>
      </c>
    </row>
    <row r="72" spans="1:8" ht="31.5" customHeight="1" x14ac:dyDescent="0.25">
      <c r="A72" s="74" t="s">
        <v>53</v>
      </c>
      <c r="B72" s="27" t="s">
        <v>129</v>
      </c>
      <c r="C72" s="75" t="s">
        <v>75</v>
      </c>
      <c r="D72" s="75" t="s">
        <v>210</v>
      </c>
      <c r="E72" s="75" t="s">
        <v>54</v>
      </c>
      <c r="F72" s="79">
        <v>218</v>
      </c>
      <c r="G72" s="79">
        <v>218.7</v>
      </c>
      <c r="H72" s="79">
        <v>219.4</v>
      </c>
    </row>
    <row r="73" spans="1:8" ht="30" customHeight="1" x14ac:dyDescent="0.25">
      <c r="A73" s="70" t="s">
        <v>78</v>
      </c>
      <c r="B73" s="25" t="s">
        <v>129</v>
      </c>
      <c r="C73" s="71" t="s">
        <v>75</v>
      </c>
      <c r="D73" s="71" t="s">
        <v>213</v>
      </c>
      <c r="E73" s="71"/>
      <c r="F73" s="72">
        <f>SUM(F74,F76,F78)</f>
        <v>5206.8</v>
      </c>
      <c r="G73" s="72">
        <f t="shared" ref="G73:H73" si="28">SUM(G74,G76,G78)</f>
        <v>5497.2</v>
      </c>
      <c r="H73" s="72">
        <f t="shared" si="28"/>
        <v>5497.2</v>
      </c>
    </row>
    <row r="74" spans="1:8" ht="69.75" customHeight="1" x14ac:dyDescent="0.25">
      <c r="A74" s="70" t="s">
        <v>205</v>
      </c>
      <c r="B74" s="25" t="s">
        <v>129</v>
      </c>
      <c r="C74" s="71" t="s">
        <v>75</v>
      </c>
      <c r="D74" s="71" t="s">
        <v>215</v>
      </c>
      <c r="E74" s="71"/>
      <c r="F74" s="72">
        <f>F75</f>
        <v>95.5</v>
      </c>
      <c r="G74" s="72">
        <f t="shared" ref="G74:H74" si="29">G75</f>
        <v>95.5</v>
      </c>
      <c r="H74" s="72">
        <f t="shared" si="29"/>
        <v>95.5</v>
      </c>
    </row>
    <row r="75" spans="1:8" ht="18" customHeight="1" x14ac:dyDescent="0.25">
      <c r="A75" s="74" t="s">
        <v>55</v>
      </c>
      <c r="B75" s="27" t="s">
        <v>129</v>
      </c>
      <c r="C75" s="75" t="s">
        <v>75</v>
      </c>
      <c r="D75" s="75" t="s">
        <v>215</v>
      </c>
      <c r="E75" s="75" t="s">
        <v>56</v>
      </c>
      <c r="F75" s="79">
        <v>95.5</v>
      </c>
      <c r="G75" s="79">
        <v>95.5</v>
      </c>
      <c r="H75" s="79">
        <v>95.5</v>
      </c>
    </row>
    <row r="76" spans="1:8" ht="30.75" hidden="1" customHeight="1" x14ac:dyDescent="0.25">
      <c r="A76" s="70" t="s">
        <v>216</v>
      </c>
      <c r="B76" s="25" t="s">
        <v>129</v>
      </c>
      <c r="C76" s="71" t="s">
        <v>75</v>
      </c>
      <c r="D76" s="71" t="s">
        <v>217</v>
      </c>
      <c r="E76" s="71"/>
      <c r="F76" s="72">
        <f>F77</f>
        <v>0</v>
      </c>
      <c r="G76" s="72">
        <f t="shared" ref="G76:H76" si="30">G77</f>
        <v>0</v>
      </c>
      <c r="H76" s="72">
        <f t="shared" si="30"/>
        <v>0</v>
      </c>
    </row>
    <row r="77" spans="1:8" ht="18" hidden="1" customHeight="1" x14ac:dyDescent="0.25">
      <c r="A77" s="74" t="s">
        <v>55</v>
      </c>
      <c r="B77" s="27" t="s">
        <v>129</v>
      </c>
      <c r="C77" s="75" t="s">
        <v>75</v>
      </c>
      <c r="D77" s="75" t="s">
        <v>217</v>
      </c>
      <c r="E77" s="75" t="s">
        <v>56</v>
      </c>
      <c r="F77" s="79">
        <v>0</v>
      </c>
      <c r="G77" s="79">
        <v>0</v>
      </c>
      <c r="H77" s="79">
        <v>0</v>
      </c>
    </row>
    <row r="78" spans="1:8" s="19" customFormat="1" ht="45" customHeight="1" x14ac:dyDescent="0.25">
      <c r="A78" s="70" t="s">
        <v>214</v>
      </c>
      <c r="B78" s="25" t="s">
        <v>129</v>
      </c>
      <c r="C78" s="71" t="s">
        <v>75</v>
      </c>
      <c r="D78" s="71" t="s">
        <v>360</v>
      </c>
      <c r="E78" s="71"/>
      <c r="F78" s="72">
        <f>F79</f>
        <v>5111.3</v>
      </c>
      <c r="G78" s="72">
        <f t="shared" ref="G78:H79" si="31">G79</f>
        <v>5401.7</v>
      </c>
      <c r="H78" s="72">
        <f t="shared" si="31"/>
        <v>5401.7</v>
      </c>
    </row>
    <row r="79" spans="1:8" s="19" customFormat="1" ht="30.75" customHeight="1" x14ac:dyDescent="0.25">
      <c r="A79" s="70" t="s">
        <v>368</v>
      </c>
      <c r="B79" s="25" t="s">
        <v>129</v>
      </c>
      <c r="C79" s="71" t="s">
        <v>75</v>
      </c>
      <c r="D79" s="71" t="s">
        <v>361</v>
      </c>
      <c r="E79" s="71"/>
      <c r="F79" s="72">
        <f>F80</f>
        <v>5111.3</v>
      </c>
      <c r="G79" s="72">
        <f t="shared" si="31"/>
        <v>5401.7</v>
      </c>
      <c r="H79" s="72">
        <f t="shared" si="31"/>
        <v>5401.7</v>
      </c>
    </row>
    <row r="80" spans="1:8" ht="18" customHeight="1" x14ac:dyDescent="0.25">
      <c r="A80" s="74" t="s">
        <v>55</v>
      </c>
      <c r="B80" s="27" t="s">
        <v>129</v>
      </c>
      <c r="C80" s="75" t="s">
        <v>75</v>
      </c>
      <c r="D80" s="75" t="s">
        <v>361</v>
      </c>
      <c r="E80" s="75" t="s">
        <v>56</v>
      </c>
      <c r="F80" s="79">
        <v>5111.3</v>
      </c>
      <c r="G80" s="79">
        <v>5401.7</v>
      </c>
      <c r="H80" s="79">
        <v>5401.7</v>
      </c>
    </row>
    <row r="81" spans="1:8" ht="28.5" customHeight="1" x14ac:dyDescent="0.25">
      <c r="A81" s="70" t="s">
        <v>81</v>
      </c>
      <c r="B81" s="25" t="s">
        <v>129</v>
      </c>
      <c r="C81" s="71" t="s">
        <v>82</v>
      </c>
      <c r="D81" s="71" t="s">
        <v>40</v>
      </c>
      <c r="E81" s="71" t="s">
        <v>40</v>
      </c>
      <c r="F81" s="72">
        <f>SUM(F82,F86,F90)</f>
        <v>118</v>
      </c>
      <c r="G81" s="72">
        <f t="shared" ref="G81:H81" si="32">SUM(G82,G86,G90)</f>
        <v>0</v>
      </c>
      <c r="H81" s="72">
        <f t="shared" si="32"/>
        <v>0</v>
      </c>
    </row>
    <row r="82" spans="1:8" ht="21.95" customHeight="1" x14ac:dyDescent="0.25">
      <c r="A82" s="70" t="s">
        <v>365</v>
      </c>
      <c r="B82" s="157" t="s">
        <v>129</v>
      </c>
      <c r="C82" s="71" t="s">
        <v>83</v>
      </c>
      <c r="D82" s="71"/>
      <c r="E82" s="71"/>
      <c r="F82" s="72">
        <f>F83</f>
        <v>9.5</v>
      </c>
      <c r="G82" s="72">
        <f t="shared" ref="G82:H82" si="33">G83</f>
        <v>0</v>
      </c>
      <c r="H82" s="72">
        <f t="shared" si="33"/>
        <v>0</v>
      </c>
    </row>
    <row r="83" spans="1:8" ht="44.25" customHeight="1" x14ac:dyDescent="0.25">
      <c r="A83" s="90" t="s">
        <v>447</v>
      </c>
      <c r="B83" s="157" t="s">
        <v>129</v>
      </c>
      <c r="C83" s="71" t="s">
        <v>83</v>
      </c>
      <c r="D83" s="71" t="s">
        <v>441</v>
      </c>
      <c r="E83" s="71"/>
      <c r="F83" s="72">
        <f>F84</f>
        <v>9.5</v>
      </c>
      <c r="G83" s="72">
        <f t="shared" ref="G83:H83" si="34">G84</f>
        <v>0</v>
      </c>
      <c r="H83" s="72">
        <f t="shared" si="34"/>
        <v>0</v>
      </c>
    </row>
    <row r="84" spans="1:8" ht="45" customHeight="1" x14ac:dyDescent="0.25">
      <c r="A84" s="90" t="s">
        <v>448</v>
      </c>
      <c r="B84" s="157" t="s">
        <v>129</v>
      </c>
      <c r="C84" s="71" t="s">
        <v>83</v>
      </c>
      <c r="D84" s="71" t="s">
        <v>442</v>
      </c>
      <c r="E84" s="71"/>
      <c r="F84" s="72">
        <f>F85</f>
        <v>9.5</v>
      </c>
      <c r="G84" s="72">
        <f t="shared" ref="G84:H84" si="35">G85</f>
        <v>0</v>
      </c>
      <c r="H84" s="72">
        <f t="shared" si="35"/>
        <v>0</v>
      </c>
    </row>
    <row r="85" spans="1:8" ht="30" customHeight="1" x14ac:dyDescent="0.25">
      <c r="A85" s="74" t="s">
        <v>53</v>
      </c>
      <c r="B85" s="27" t="s">
        <v>129</v>
      </c>
      <c r="C85" s="75" t="s">
        <v>83</v>
      </c>
      <c r="D85" s="75" t="s">
        <v>442</v>
      </c>
      <c r="E85" s="75" t="s">
        <v>54</v>
      </c>
      <c r="F85" s="79">
        <v>9.5</v>
      </c>
      <c r="G85" s="79">
        <v>0</v>
      </c>
      <c r="H85" s="79">
        <v>0</v>
      </c>
    </row>
    <row r="86" spans="1:8" ht="45" customHeight="1" x14ac:dyDescent="0.25">
      <c r="A86" s="70" t="s">
        <v>435</v>
      </c>
      <c r="B86" s="157" t="s">
        <v>129</v>
      </c>
      <c r="C86" s="71" t="s">
        <v>434</v>
      </c>
      <c r="D86" s="75"/>
      <c r="E86" s="75"/>
      <c r="F86" s="72">
        <f>F87</f>
        <v>103.7</v>
      </c>
      <c r="G86" s="72">
        <f t="shared" ref="G86:H86" si="36">G87</f>
        <v>0</v>
      </c>
      <c r="H86" s="72">
        <f t="shared" si="36"/>
        <v>0</v>
      </c>
    </row>
    <row r="87" spans="1:8" ht="57" customHeight="1" x14ac:dyDescent="0.25">
      <c r="A87" s="91" t="s">
        <v>180</v>
      </c>
      <c r="B87" s="25" t="s">
        <v>129</v>
      </c>
      <c r="C87" s="71" t="s">
        <v>434</v>
      </c>
      <c r="D87" s="71" t="s">
        <v>253</v>
      </c>
      <c r="E87" s="71"/>
      <c r="F87" s="72">
        <f>F88</f>
        <v>103.7</v>
      </c>
      <c r="G87" s="72">
        <f t="shared" ref="G87:H88" si="37">G88</f>
        <v>0</v>
      </c>
      <c r="H87" s="72">
        <f t="shared" si="37"/>
        <v>0</v>
      </c>
    </row>
    <row r="88" spans="1:8" ht="30" customHeight="1" x14ac:dyDescent="0.25">
      <c r="A88" s="91" t="s">
        <v>219</v>
      </c>
      <c r="B88" s="25" t="s">
        <v>129</v>
      </c>
      <c r="C88" s="71" t="s">
        <v>434</v>
      </c>
      <c r="D88" s="71" t="s">
        <v>265</v>
      </c>
      <c r="E88" s="71"/>
      <c r="F88" s="72">
        <f>F89</f>
        <v>103.7</v>
      </c>
      <c r="G88" s="72">
        <f t="shared" si="37"/>
        <v>0</v>
      </c>
      <c r="H88" s="72">
        <f t="shared" si="37"/>
        <v>0</v>
      </c>
    </row>
    <row r="89" spans="1:8" ht="30" customHeight="1" x14ac:dyDescent="0.25">
      <c r="A89" s="74" t="s">
        <v>53</v>
      </c>
      <c r="B89" s="27" t="s">
        <v>129</v>
      </c>
      <c r="C89" s="75" t="s">
        <v>434</v>
      </c>
      <c r="D89" s="75" t="s">
        <v>265</v>
      </c>
      <c r="E89" s="75" t="s">
        <v>54</v>
      </c>
      <c r="F89" s="79">
        <v>103.7</v>
      </c>
      <c r="G89" s="79">
        <v>0</v>
      </c>
      <c r="H89" s="79">
        <v>0</v>
      </c>
    </row>
    <row r="90" spans="1:8" ht="30" customHeight="1" x14ac:dyDescent="0.25">
      <c r="A90" s="70" t="s">
        <v>84</v>
      </c>
      <c r="B90" s="25" t="s">
        <v>129</v>
      </c>
      <c r="C90" s="71" t="s">
        <v>85</v>
      </c>
      <c r="D90" s="71"/>
      <c r="E90" s="71"/>
      <c r="F90" s="72">
        <f>F91</f>
        <v>4.8</v>
      </c>
      <c r="G90" s="72">
        <f t="shared" ref="G90:H90" si="38">G91</f>
        <v>0</v>
      </c>
      <c r="H90" s="72">
        <f t="shared" si="38"/>
        <v>0</v>
      </c>
    </row>
    <row r="91" spans="1:8" ht="55.5" customHeight="1" x14ac:dyDescent="0.25">
      <c r="A91" s="90" t="s">
        <v>181</v>
      </c>
      <c r="B91" s="25" t="s">
        <v>129</v>
      </c>
      <c r="C91" s="71" t="s">
        <v>85</v>
      </c>
      <c r="D91" s="71" t="s">
        <v>252</v>
      </c>
      <c r="E91" s="71"/>
      <c r="F91" s="72">
        <f>F92</f>
        <v>4.8</v>
      </c>
      <c r="G91" s="72">
        <f t="shared" ref="G91:H92" si="39">G92</f>
        <v>0</v>
      </c>
      <c r="H91" s="72">
        <f t="shared" si="39"/>
        <v>0</v>
      </c>
    </row>
    <row r="92" spans="1:8" ht="57.75" customHeight="1" x14ac:dyDescent="0.25">
      <c r="A92" s="90" t="s">
        <v>218</v>
      </c>
      <c r="B92" s="25" t="s">
        <v>129</v>
      </c>
      <c r="C92" s="71" t="s">
        <v>85</v>
      </c>
      <c r="D92" s="71" t="s">
        <v>264</v>
      </c>
      <c r="E92" s="71"/>
      <c r="F92" s="72">
        <f>F93</f>
        <v>4.8</v>
      </c>
      <c r="G92" s="72">
        <f t="shared" si="39"/>
        <v>0</v>
      </c>
      <c r="H92" s="72">
        <f t="shared" si="39"/>
        <v>0</v>
      </c>
    </row>
    <row r="93" spans="1:8" ht="33" customHeight="1" x14ac:dyDescent="0.25">
      <c r="A93" s="74" t="s">
        <v>53</v>
      </c>
      <c r="B93" s="27" t="s">
        <v>129</v>
      </c>
      <c r="C93" s="75" t="s">
        <v>85</v>
      </c>
      <c r="D93" s="75" t="s">
        <v>264</v>
      </c>
      <c r="E93" s="75" t="s">
        <v>54</v>
      </c>
      <c r="F93" s="79">
        <v>4.8</v>
      </c>
      <c r="G93" s="79">
        <v>0</v>
      </c>
      <c r="H93" s="79">
        <v>0</v>
      </c>
    </row>
    <row r="94" spans="1:8" ht="18" customHeight="1" x14ac:dyDescent="0.25">
      <c r="A94" s="70" t="s">
        <v>86</v>
      </c>
      <c r="B94" s="25" t="s">
        <v>129</v>
      </c>
      <c r="C94" s="71" t="s">
        <v>87</v>
      </c>
      <c r="D94" s="75"/>
      <c r="E94" s="75"/>
      <c r="F94" s="72">
        <f>F95+F102+F108</f>
        <v>77164.7</v>
      </c>
      <c r="G94" s="72">
        <f t="shared" ref="G94:H94" si="40">G95+G102+G108</f>
        <v>7276.1</v>
      </c>
      <c r="H94" s="72">
        <f t="shared" si="40"/>
        <v>7277.1</v>
      </c>
    </row>
    <row r="95" spans="1:8" ht="18" customHeight="1" x14ac:dyDescent="0.25">
      <c r="A95" s="70" t="s">
        <v>88</v>
      </c>
      <c r="B95" s="25" t="s">
        <v>129</v>
      </c>
      <c r="C95" s="71" t="s">
        <v>89</v>
      </c>
      <c r="D95" s="71" t="s">
        <v>40</v>
      </c>
      <c r="E95" s="71" t="s">
        <v>40</v>
      </c>
      <c r="F95" s="72">
        <f>F96</f>
        <v>228</v>
      </c>
      <c r="G95" s="72">
        <f t="shared" ref="G95:H98" si="41">G96</f>
        <v>228</v>
      </c>
      <c r="H95" s="72">
        <f t="shared" si="41"/>
        <v>228</v>
      </c>
    </row>
    <row r="96" spans="1:8" ht="45" customHeight="1" x14ac:dyDescent="0.25">
      <c r="A96" s="70" t="s">
        <v>190</v>
      </c>
      <c r="B96" s="25" t="s">
        <v>129</v>
      </c>
      <c r="C96" s="71" t="s">
        <v>89</v>
      </c>
      <c r="D96" s="71" t="s">
        <v>184</v>
      </c>
      <c r="E96" s="71"/>
      <c r="F96" s="72">
        <f>F97</f>
        <v>228</v>
      </c>
      <c r="G96" s="72">
        <f t="shared" si="41"/>
        <v>228</v>
      </c>
      <c r="H96" s="72">
        <f t="shared" si="41"/>
        <v>228</v>
      </c>
    </row>
    <row r="97" spans="1:8" ht="44.25" customHeight="1" x14ac:dyDescent="0.25">
      <c r="A97" s="70" t="s">
        <v>61</v>
      </c>
      <c r="B97" s="25" t="s">
        <v>129</v>
      </c>
      <c r="C97" s="71" t="s">
        <v>89</v>
      </c>
      <c r="D97" s="71" t="s">
        <v>192</v>
      </c>
      <c r="E97" s="71"/>
      <c r="F97" s="72">
        <f>F98</f>
        <v>228</v>
      </c>
      <c r="G97" s="72">
        <f t="shared" si="41"/>
        <v>228</v>
      </c>
      <c r="H97" s="72">
        <f t="shared" si="41"/>
        <v>228</v>
      </c>
    </row>
    <row r="98" spans="1:8" ht="59.25" customHeight="1" x14ac:dyDescent="0.25">
      <c r="A98" s="81" t="s">
        <v>197</v>
      </c>
      <c r="B98" s="25" t="s">
        <v>129</v>
      </c>
      <c r="C98" s="82" t="s">
        <v>89</v>
      </c>
      <c r="D98" s="83" t="s">
        <v>196</v>
      </c>
      <c r="E98" s="71"/>
      <c r="F98" s="72">
        <f>F99</f>
        <v>228</v>
      </c>
      <c r="G98" s="72">
        <f t="shared" si="41"/>
        <v>228</v>
      </c>
      <c r="H98" s="72">
        <f t="shared" si="41"/>
        <v>228</v>
      </c>
    </row>
    <row r="99" spans="1:8" ht="42" customHeight="1" x14ac:dyDescent="0.25">
      <c r="A99" s="70" t="s">
        <v>274</v>
      </c>
      <c r="B99" s="25" t="s">
        <v>129</v>
      </c>
      <c r="C99" s="71" t="s">
        <v>89</v>
      </c>
      <c r="D99" s="71" t="s">
        <v>266</v>
      </c>
      <c r="E99" s="71"/>
      <c r="F99" s="72">
        <f>SUM(F100:F101)</f>
        <v>228</v>
      </c>
      <c r="G99" s="72">
        <f t="shared" ref="G99:H99" si="42">SUM(G100:G101)</f>
        <v>228</v>
      </c>
      <c r="H99" s="72">
        <f t="shared" si="42"/>
        <v>228</v>
      </c>
    </row>
    <row r="100" spans="1:8" ht="75.75" customHeight="1" x14ac:dyDescent="0.25">
      <c r="A100" s="74" t="s">
        <v>45</v>
      </c>
      <c r="B100" s="27" t="s">
        <v>129</v>
      </c>
      <c r="C100" s="75" t="s">
        <v>89</v>
      </c>
      <c r="D100" s="75" t="s">
        <v>266</v>
      </c>
      <c r="E100" s="75" t="s">
        <v>46</v>
      </c>
      <c r="F100" s="79">
        <v>217.1</v>
      </c>
      <c r="G100" s="79">
        <v>217.1</v>
      </c>
      <c r="H100" s="79">
        <v>217.1</v>
      </c>
    </row>
    <row r="101" spans="1:8" ht="33" customHeight="1" x14ac:dyDescent="0.25">
      <c r="A101" s="74" t="s">
        <v>53</v>
      </c>
      <c r="B101" s="27" t="s">
        <v>129</v>
      </c>
      <c r="C101" s="75" t="s">
        <v>89</v>
      </c>
      <c r="D101" s="75" t="s">
        <v>266</v>
      </c>
      <c r="E101" s="75" t="s">
        <v>54</v>
      </c>
      <c r="F101" s="79">
        <v>10.9</v>
      </c>
      <c r="G101" s="79">
        <v>10.9</v>
      </c>
      <c r="H101" s="79">
        <v>10.9</v>
      </c>
    </row>
    <row r="102" spans="1:8" ht="18" customHeight="1" x14ac:dyDescent="0.25">
      <c r="A102" s="70" t="s">
        <v>256</v>
      </c>
      <c r="B102" s="25" t="s">
        <v>129</v>
      </c>
      <c r="C102" s="71" t="s">
        <v>255</v>
      </c>
      <c r="D102" s="71"/>
      <c r="E102" s="71"/>
      <c r="F102" s="72">
        <f>F103</f>
        <v>598.20000000000005</v>
      </c>
      <c r="G102" s="72">
        <f t="shared" ref="G102:H104" si="43">G103</f>
        <v>567</v>
      </c>
      <c r="H102" s="72">
        <f t="shared" si="43"/>
        <v>568</v>
      </c>
    </row>
    <row r="103" spans="1:8" ht="26.25" customHeight="1" x14ac:dyDescent="0.25">
      <c r="A103" s="70" t="s">
        <v>257</v>
      </c>
      <c r="B103" s="25" t="s">
        <v>129</v>
      </c>
      <c r="C103" s="71" t="s">
        <v>255</v>
      </c>
      <c r="D103" s="71" t="s">
        <v>390</v>
      </c>
      <c r="E103" s="71"/>
      <c r="F103" s="72">
        <f>F104</f>
        <v>598.20000000000005</v>
      </c>
      <c r="G103" s="72">
        <f t="shared" si="43"/>
        <v>567</v>
      </c>
      <c r="H103" s="72">
        <f t="shared" si="43"/>
        <v>568</v>
      </c>
    </row>
    <row r="104" spans="1:8" ht="28.5" customHeight="1" x14ac:dyDescent="0.25">
      <c r="A104" s="70" t="s">
        <v>257</v>
      </c>
      <c r="B104" s="25" t="s">
        <v>129</v>
      </c>
      <c r="C104" s="71" t="s">
        <v>255</v>
      </c>
      <c r="D104" s="71" t="s">
        <v>258</v>
      </c>
      <c r="E104" s="71"/>
      <c r="F104" s="72">
        <f>F105</f>
        <v>598.20000000000005</v>
      </c>
      <c r="G104" s="72">
        <f t="shared" si="43"/>
        <v>567</v>
      </c>
      <c r="H104" s="72">
        <f t="shared" si="43"/>
        <v>568</v>
      </c>
    </row>
    <row r="105" spans="1:8" ht="28.5" customHeight="1" x14ac:dyDescent="0.25">
      <c r="A105" s="70" t="s">
        <v>327</v>
      </c>
      <c r="B105" s="25" t="s">
        <v>129</v>
      </c>
      <c r="C105" s="71" t="s">
        <v>255</v>
      </c>
      <c r="D105" s="71" t="s">
        <v>259</v>
      </c>
      <c r="E105" s="71"/>
      <c r="F105" s="72">
        <f>SUM(F106:F107)</f>
        <v>598.20000000000005</v>
      </c>
      <c r="G105" s="72">
        <f t="shared" ref="G105:H105" si="44">SUM(G106:G107)</f>
        <v>567</v>
      </c>
      <c r="H105" s="72">
        <f t="shared" si="44"/>
        <v>568</v>
      </c>
    </row>
    <row r="106" spans="1:8" ht="30" customHeight="1" x14ac:dyDescent="0.25">
      <c r="A106" s="74" t="s">
        <v>53</v>
      </c>
      <c r="B106" s="27" t="s">
        <v>129</v>
      </c>
      <c r="C106" s="75" t="s">
        <v>255</v>
      </c>
      <c r="D106" s="75" t="s">
        <v>259</v>
      </c>
      <c r="E106" s="75" t="s">
        <v>54</v>
      </c>
      <c r="F106" s="79">
        <v>398.2</v>
      </c>
      <c r="G106" s="79">
        <v>367</v>
      </c>
      <c r="H106" s="79">
        <v>368</v>
      </c>
    </row>
    <row r="107" spans="1:8" ht="18" customHeight="1" x14ac:dyDescent="0.25">
      <c r="A107" s="92" t="s">
        <v>55</v>
      </c>
      <c r="B107" s="27" t="s">
        <v>129</v>
      </c>
      <c r="C107" s="75" t="s">
        <v>255</v>
      </c>
      <c r="D107" s="75" t="s">
        <v>259</v>
      </c>
      <c r="E107" s="75" t="s">
        <v>56</v>
      </c>
      <c r="F107" s="79">
        <v>200</v>
      </c>
      <c r="G107" s="79">
        <v>200</v>
      </c>
      <c r="H107" s="79">
        <v>200</v>
      </c>
    </row>
    <row r="108" spans="1:8" ht="18" customHeight="1" x14ac:dyDescent="0.25">
      <c r="A108" s="70" t="s">
        <v>90</v>
      </c>
      <c r="B108" s="25" t="s">
        <v>129</v>
      </c>
      <c r="C108" s="71" t="s">
        <v>91</v>
      </c>
      <c r="D108" s="71" t="s">
        <v>40</v>
      </c>
      <c r="E108" s="71" t="s">
        <v>40</v>
      </c>
      <c r="F108" s="72">
        <f>F109+F115</f>
        <v>76338.5</v>
      </c>
      <c r="G108" s="72">
        <f>G109+G115</f>
        <v>6481.1</v>
      </c>
      <c r="H108" s="72">
        <f>H109+H115</f>
        <v>6481.1</v>
      </c>
    </row>
    <row r="109" spans="1:8" ht="72.75" customHeight="1" x14ac:dyDescent="0.25">
      <c r="A109" s="93" t="s">
        <v>182</v>
      </c>
      <c r="B109" s="25" t="s">
        <v>129</v>
      </c>
      <c r="C109" s="71" t="s">
        <v>91</v>
      </c>
      <c r="D109" s="71" t="s">
        <v>220</v>
      </c>
      <c r="E109" s="71" t="s">
        <v>40</v>
      </c>
      <c r="F109" s="72">
        <f>F112+F110</f>
        <v>66738.8</v>
      </c>
      <c r="G109" s="72">
        <f t="shared" ref="G109:H109" si="45">G112+G110</f>
        <v>0</v>
      </c>
      <c r="H109" s="72">
        <f t="shared" si="45"/>
        <v>0</v>
      </c>
    </row>
    <row r="110" spans="1:8" ht="45" customHeight="1" x14ac:dyDescent="0.25">
      <c r="A110" s="93" t="s">
        <v>443</v>
      </c>
      <c r="B110" s="25" t="s">
        <v>129</v>
      </c>
      <c r="C110" s="71" t="s">
        <v>91</v>
      </c>
      <c r="D110" s="71" t="s">
        <v>222</v>
      </c>
      <c r="E110" s="75"/>
      <c r="F110" s="72">
        <f>F111</f>
        <v>24803.5</v>
      </c>
      <c r="G110" s="72">
        <f t="shared" ref="G110:H110" si="46">G111</f>
        <v>0</v>
      </c>
      <c r="H110" s="72">
        <f t="shared" si="46"/>
        <v>0</v>
      </c>
    </row>
    <row r="111" spans="1:8" ht="30.75" customHeight="1" x14ac:dyDescent="0.25">
      <c r="A111" s="74" t="s">
        <v>53</v>
      </c>
      <c r="B111" s="27" t="s">
        <v>129</v>
      </c>
      <c r="C111" s="75" t="s">
        <v>91</v>
      </c>
      <c r="D111" s="75" t="s">
        <v>222</v>
      </c>
      <c r="E111" s="75" t="s">
        <v>54</v>
      </c>
      <c r="F111" s="94">
        <v>24803.5</v>
      </c>
      <c r="G111" s="94">
        <v>0</v>
      </c>
      <c r="H111" s="94">
        <v>0</v>
      </c>
    </row>
    <row r="112" spans="1:8" ht="42.75" customHeight="1" x14ac:dyDescent="0.25">
      <c r="A112" s="93" t="s">
        <v>214</v>
      </c>
      <c r="B112" s="25" t="s">
        <v>129</v>
      </c>
      <c r="C112" s="71" t="s">
        <v>91</v>
      </c>
      <c r="D112" s="71" t="s">
        <v>221</v>
      </c>
      <c r="E112" s="71" t="s">
        <v>40</v>
      </c>
      <c r="F112" s="72">
        <f>F113</f>
        <v>41935.300000000003</v>
      </c>
      <c r="G112" s="72">
        <f t="shared" ref="G112:H112" si="47">G113</f>
        <v>0</v>
      </c>
      <c r="H112" s="72">
        <f t="shared" si="47"/>
        <v>0</v>
      </c>
    </row>
    <row r="113" spans="1:8" ht="30.75" customHeight="1" x14ac:dyDescent="0.25">
      <c r="A113" s="93" t="s">
        <v>329</v>
      </c>
      <c r="B113" s="25" t="s">
        <v>129</v>
      </c>
      <c r="C113" s="71" t="s">
        <v>91</v>
      </c>
      <c r="D113" s="71" t="s">
        <v>328</v>
      </c>
      <c r="E113" s="71"/>
      <c r="F113" s="72">
        <f>F114</f>
        <v>41935.300000000003</v>
      </c>
      <c r="G113" s="72">
        <f t="shared" ref="G113:H113" si="48">G114</f>
        <v>0</v>
      </c>
      <c r="H113" s="72">
        <f t="shared" si="48"/>
        <v>0</v>
      </c>
    </row>
    <row r="114" spans="1:8" ht="30" customHeight="1" x14ac:dyDescent="0.25">
      <c r="A114" s="74" t="s">
        <v>53</v>
      </c>
      <c r="B114" s="27" t="s">
        <v>129</v>
      </c>
      <c r="C114" s="75" t="s">
        <v>91</v>
      </c>
      <c r="D114" s="75" t="s">
        <v>328</v>
      </c>
      <c r="E114" s="75" t="s">
        <v>54</v>
      </c>
      <c r="F114" s="79">
        <v>41935.300000000003</v>
      </c>
      <c r="G114" s="79">
        <v>0</v>
      </c>
      <c r="H114" s="79">
        <v>0</v>
      </c>
    </row>
    <row r="115" spans="1:8" ht="44.25" customHeight="1" x14ac:dyDescent="0.25">
      <c r="A115" s="93" t="s">
        <v>339</v>
      </c>
      <c r="B115" s="25" t="s">
        <v>129</v>
      </c>
      <c r="C115" s="71" t="s">
        <v>91</v>
      </c>
      <c r="D115" s="71" t="s">
        <v>223</v>
      </c>
      <c r="E115" s="71"/>
      <c r="F115" s="72">
        <f>SUM(F116)</f>
        <v>9599.7000000000007</v>
      </c>
      <c r="G115" s="72">
        <f t="shared" ref="G115:H115" si="49">SUM(G116)</f>
        <v>6481.1</v>
      </c>
      <c r="H115" s="72">
        <f t="shared" si="49"/>
        <v>6481.1</v>
      </c>
    </row>
    <row r="116" spans="1:8" ht="32.25" customHeight="1" x14ac:dyDescent="0.25">
      <c r="A116" s="93" t="s">
        <v>303</v>
      </c>
      <c r="B116" s="25" t="s">
        <v>129</v>
      </c>
      <c r="C116" s="71" t="s">
        <v>91</v>
      </c>
      <c r="D116" s="71" t="s">
        <v>304</v>
      </c>
      <c r="E116" s="71"/>
      <c r="F116" s="72">
        <f>F117</f>
        <v>9599.7000000000007</v>
      </c>
      <c r="G116" s="72">
        <f t="shared" ref="G116:H116" si="50">G117</f>
        <v>6481.1</v>
      </c>
      <c r="H116" s="72">
        <f t="shared" si="50"/>
        <v>6481.1</v>
      </c>
    </row>
    <row r="117" spans="1:8" ht="41.25" customHeight="1" x14ac:dyDescent="0.25">
      <c r="A117" s="93" t="s">
        <v>305</v>
      </c>
      <c r="B117" s="25" t="s">
        <v>129</v>
      </c>
      <c r="C117" s="71" t="s">
        <v>91</v>
      </c>
      <c r="D117" s="71" t="s">
        <v>306</v>
      </c>
      <c r="E117" s="71"/>
      <c r="F117" s="72">
        <f>F118+F119</f>
        <v>9599.7000000000007</v>
      </c>
      <c r="G117" s="72">
        <f t="shared" ref="G117:H117" si="51">G118+G119</f>
        <v>6481.1</v>
      </c>
      <c r="H117" s="72">
        <f t="shared" si="51"/>
        <v>6481.1</v>
      </c>
    </row>
    <row r="118" spans="1:8" ht="74.25" customHeight="1" x14ac:dyDescent="0.25">
      <c r="A118" s="74" t="s">
        <v>45</v>
      </c>
      <c r="B118" s="27" t="s">
        <v>129</v>
      </c>
      <c r="C118" s="75" t="s">
        <v>91</v>
      </c>
      <c r="D118" s="75" t="s">
        <v>306</v>
      </c>
      <c r="E118" s="75" t="s">
        <v>46</v>
      </c>
      <c r="F118" s="79">
        <v>6481.1</v>
      </c>
      <c r="G118" s="79">
        <v>6481.1</v>
      </c>
      <c r="H118" s="79">
        <v>6481.1</v>
      </c>
    </row>
    <row r="119" spans="1:8" ht="27" customHeight="1" x14ac:dyDescent="0.25">
      <c r="A119" s="74" t="s">
        <v>53</v>
      </c>
      <c r="B119" s="27" t="s">
        <v>129</v>
      </c>
      <c r="C119" s="75" t="s">
        <v>91</v>
      </c>
      <c r="D119" s="75" t="s">
        <v>306</v>
      </c>
      <c r="E119" s="75" t="s">
        <v>54</v>
      </c>
      <c r="F119" s="79">
        <v>3118.6</v>
      </c>
      <c r="G119" s="79">
        <v>0</v>
      </c>
      <c r="H119" s="79">
        <v>0</v>
      </c>
    </row>
    <row r="120" spans="1:8" ht="18" customHeight="1" x14ac:dyDescent="0.25">
      <c r="A120" s="70" t="s">
        <v>94</v>
      </c>
      <c r="B120" s="25" t="s">
        <v>129</v>
      </c>
      <c r="C120" s="71" t="s">
        <v>95</v>
      </c>
      <c r="D120" s="71"/>
      <c r="E120" s="71"/>
      <c r="F120" s="72">
        <f>F121+F142+F147</f>
        <v>145289.4</v>
      </c>
      <c r="G120" s="72">
        <f t="shared" ref="G120:H120" si="52">G121+G142+G147</f>
        <v>61311.3</v>
      </c>
      <c r="H120" s="72">
        <f t="shared" si="52"/>
        <v>31016</v>
      </c>
    </row>
    <row r="121" spans="1:8" ht="18" customHeight="1" x14ac:dyDescent="0.25">
      <c r="A121" s="70" t="s">
        <v>96</v>
      </c>
      <c r="B121" s="25" t="s">
        <v>129</v>
      </c>
      <c r="C121" s="71" t="s">
        <v>97</v>
      </c>
      <c r="D121" s="71" t="s">
        <v>40</v>
      </c>
      <c r="E121" s="71" t="s">
        <v>40</v>
      </c>
      <c r="F121" s="72">
        <f>F122+F127+F138</f>
        <v>121316</v>
      </c>
      <c r="G121" s="72">
        <f t="shared" ref="G121:H121" si="53">G122+G127+G138</f>
        <v>10827.2</v>
      </c>
      <c r="H121" s="72">
        <f t="shared" si="53"/>
        <v>0</v>
      </c>
    </row>
    <row r="122" spans="1:8" ht="42" hidden="1" customHeight="1" x14ac:dyDescent="0.25">
      <c r="A122" s="96" t="s">
        <v>226</v>
      </c>
      <c r="B122" s="25" t="s">
        <v>129</v>
      </c>
      <c r="C122" s="97" t="s">
        <v>97</v>
      </c>
      <c r="D122" s="97" t="s">
        <v>227</v>
      </c>
      <c r="E122" s="71"/>
      <c r="F122" s="72">
        <f>F123</f>
        <v>0</v>
      </c>
      <c r="G122" s="72">
        <f t="shared" ref="G122:H122" si="54">G123</f>
        <v>0</v>
      </c>
      <c r="H122" s="72">
        <f t="shared" si="54"/>
        <v>0</v>
      </c>
    </row>
    <row r="123" spans="1:8" ht="29.25" hidden="1" customHeight="1" x14ac:dyDescent="0.25">
      <c r="A123" s="96" t="s">
        <v>229</v>
      </c>
      <c r="B123" s="25" t="s">
        <v>129</v>
      </c>
      <c r="C123" s="97" t="s">
        <v>97</v>
      </c>
      <c r="D123" s="97" t="s">
        <v>228</v>
      </c>
      <c r="E123" s="71"/>
      <c r="F123" s="72">
        <f>SUM(F124:F126)</f>
        <v>0</v>
      </c>
      <c r="G123" s="72">
        <f t="shared" ref="G123:H123" si="55">SUM(G124:G126)</f>
        <v>0</v>
      </c>
      <c r="H123" s="72">
        <f t="shared" si="55"/>
        <v>0</v>
      </c>
    </row>
    <row r="124" spans="1:8" ht="30.75" hidden="1" customHeight="1" x14ac:dyDescent="0.25">
      <c r="A124" s="105" t="s">
        <v>53</v>
      </c>
      <c r="B124" s="27" t="s">
        <v>129</v>
      </c>
      <c r="C124" s="98" t="s">
        <v>97</v>
      </c>
      <c r="D124" s="98" t="s">
        <v>228</v>
      </c>
      <c r="E124" s="75" t="s">
        <v>54</v>
      </c>
      <c r="F124" s="79">
        <v>0</v>
      </c>
      <c r="G124" s="79">
        <v>0</v>
      </c>
      <c r="H124" s="79">
        <v>0</v>
      </c>
    </row>
    <row r="125" spans="1:8" ht="33" hidden="1" customHeight="1" x14ac:dyDescent="0.25">
      <c r="A125" s="74" t="s">
        <v>261</v>
      </c>
      <c r="B125" s="27" t="s">
        <v>129</v>
      </c>
      <c r="C125" s="98" t="s">
        <v>97</v>
      </c>
      <c r="D125" s="98" t="s">
        <v>228</v>
      </c>
      <c r="E125" s="75" t="s">
        <v>260</v>
      </c>
      <c r="F125" s="79">
        <v>0</v>
      </c>
      <c r="G125" s="79">
        <v>0</v>
      </c>
      <c r="H125" s="79">
        <v>0</v>
      </c>
    </row>
    <row r="126" spans="1:8" ht="20.100000000000001" hidden="1" customHeight="1" x14ac:dyDescent="0.25">
      <c r="A126" s="74" t="s">
        <v>55</v>
      </c>
      <c r="B126" s="27" t="s">
        <v>129</v>
      </c>
      <c r="C126" s="98" t="s">
        <v>97</v>
      </c>
      <c r="D126" s="98" t="s">
        <v>228</v>
      </c>
      <c r="E126" s="75" t="s">
        <v>56</v>
      </c>
      <c r="F126" s="79">
        <v>0</v>
      </c>
      <c r="G126" s="79">
        <v>0</v>
      </c>
      <c r="H126" s="79">
        <v>0</v>
      </c>
    </row>
    <row r="127" spans="1:8" ht="85.5" customHeight="1" x14ac:dyDescent="0.25">
      <c r="A127" s="70" t="s">
        <v>280</v>
      </c>
      <c r="B127" s="25" t="s">
        <v>129</v>
      </c>
      <c r="C127" s="97" t="s">
        <v>97</v>
      </c>
      <c r="D127" s="97" t="s">
        <v>275</v>
      </c>
      <c r="E127" s="71"/>
      <c r="F127" s="72">
        <f>F128</f>
        <v>119495.3</v>
      </c>
      <c r="G127" s="72">
        <f t="shared" ref="G127:H127" si="56">G128</f>
        <v>10827.2</v>
      </c>
      <c r="H127" s="72">
        <f t="shared" si="56"/>
        <v>0</v>
      </c>
    </row>
    <row r="128" spans="1:8" ht="46.5" customHeight="1" x14ac:dyDescent="0.25">
      <c r="A128" s="70" t="s">
        <v>315</v>
      </c>
      <c r="B128" s="25" t="s">
        <v>129</v>
      </c>
      <c r="C128" s="97" t="s">
        <v>97</v>
      </c>
      <c r="D128" s="97" t="s">
        <v>314</v>
      </c>
      <c r="E128" s="75"/>
      <c r="F128" s="72">
        <f>F129+F132+F135</f>
        <v>119495.3</v>
      </c>
      <c r="G128" s="72">
        <f t="shared" ref="G128:H128" si="57">G129+G132+G135</f>
        <v>10827.2</v>
      </c>
      <c r="H128" s="72">
        <f t="shared" si="57"/>
        <v>0</v>
      </c>
    </row>
    <row r="129" spans="1:8" ht="206.25" customHeight="1" x14ac:dyDescent="0.25">
      <c r="A129" s="70" t="s">
        <v>383</v>
      </c>
      <c r="B129" s="27" t="s">
        <v>129</v>
      </c>
      <c r="C129" s="97" t="s">
        <v>97</v>
      </c>
      <c r="D129" s="97" t="s">
        <v>320</v>
      </c>
      <c r="E129" s="71"/>
      <c r="F129" s="72">
        <f>F130+F131</f>
        <v>113936.5</v>
      </c>
      <c r="G129" s="72">
        <f t="shared" ref="G129:H129" si="58">G130+G131</f>
        <v>0</v>
      </c>
      <c r="H129" s="72">
        <f t="shared" si="58"/>
        <v>0</v>
      </c>
    </row>
    <row r="130" spans="1:8" ht="30" customHeight="1" x14ac:dyDescent="0.25">
      <c r="A130" s="74" t="s">
        <v>261</v>
      </c>
      <c r="B130" s="27" t="s">
        <v>129</v>
      </c>
      <c r="C130" s="98" t="s">
        <v>97</v>
      </c>
      <c r="D130" s="98" t="s">
        <v>320</v>
      </c>
      <c r="E130" s="75" t="s">
        <v>260</v>
      </c>
      <c r="F130" s="79">
        <v>113936.5</v>
      </c>
      <c r="G130" s="79">
        <v>0</v>
      </c>
      <c r="H130" s="79">
        <v>0</v>
      </c>
    </row>
    <row r="131" spans="1:8" ht="20.100000000000001" customHeight="1" x14ac:dyDescent="0.25">
      <c r="A131" s="74" t="s">
        <v>55</v>
      </c>
      <c r="B131" s="27" t="s">
        <v>129</v>
      </c>
      <c r="C131" s="98" t="s">
        <v>97</v>
      </c>
      <c r="D131" s="98" t="s">
        <v>320</v>
      </c>
      <c r="E131" s="75" t="s">
        <v>56</v>
      </c>
      <c r="F131" s="79">
        <v>0</v>
      </c>
      <c r="G131" s="79">
        <v>0</v>
      </c>
      <c r="H131" s="79">
        <v>0</v>
      </c>
    </row>
    <row r="132" spans="1:8" ht="99" customHeight="1" x14ac:dyDescent="0.25">
      <c r="A132" s="70" t="s">
        <v>384</v>
      </c>
      <c r="B132" s="25" t="s">
        <v>129</v>
      </c>
      <c r="C132" s="97" t="s">
        <v>97</v>
      </c>
      <c r="D132" s="97" t="s">
        <v>321</v>
      </c>
      <c r="E132" s="71"/>
      <c r="F132" s="72">
        <f>F133+F134</f>
        <v>4971.6000000000004</v>
      </c>
      <c r="G132" s="72">
        <f t="shared" ref="G132:H132" si="59">G133+G134</f>
        <v>10290.5</v>
      </c>
      <c r="H132" s="72">
        <f t="shared" si="59"/>
        <v>0</v>
      </c>
    </row>
    <row r="133" spans="1:8" ht="28.5" customHeight="1" x14ac:dyDescent="0.25">
      <c r="A133" s="74" t="s">
        <v>261</v>
      </c>
      <c r="B133" s="27" t="s">
        <v>129</v>
      </c>
      <c r="C133" s="98" t="s">
        <v>97</v>
      </c>
      <c r="D133" s="98" t="s">
        <v>321</v>
      </c>
      <c r="E133" s="75" t="s">
        <v>260</v>
      </c>
      <c r="F133" s="79">
        <v>4971.6000000000004</v>
      </c>
      <c r="G133" s="79">
        <v>10290.5</v>
      </c>
      <c r="H133" s="79">
        <v>0</v>
      </c>
    </row>
    <row r="134" spans="1:8" ht="20.100000000000001" customHeight="1" x14ac:dyDescent="0.25">
      <c r="A134" s="74" t="s">
        <v>55</v>
      </c>
      <c r="B134" s="27" t="s">
        <v>129</v>
      </c>
      <c r="C134" s="98" t="s">
        <v>97</v>
      </c>
      <c r="D134" s="98" t="s">
        <v>321</v>
      </c>
      <c r="E134" s="75" t="s">
        <v>56</v>
      </c>
      <c r="F134" s="79">
        <v>0</v>
      </c>
      <c r="G134" s="79">
        <v>0</v>
      </c>
      <c r="H134" s="79">
        <v>0</v>
      </c>
    </row>
    <row r="135" spans="1:8" ht="99.75" customHeight="1" x14ac:dyDescent="0.25">
      <c r="A135" s="70" t="s">
        <v>385</v>
      </c>
      <c r="B135" s="25" t="s">
        <v>129</v>
      </c>
      <c r="C135" s="97" t="s">
        <v>97</v>
      </c>
      <c r="D135" s="97" t="s">
        <v>326</v>
      </c>
      <c r="E135" s="71"/>
      <c r="F135" s="72">
        <f>F136+F137</f>
        <v>587.20000000000005</v>
      </c>
      <c r="G135" s="72">
        <f t="shared" ref="G135:H135" si="60">G136+G137</f>
        <v>536.70000000000005</v>
      </c>
      <c r="H135" s="72">
        <f t="shared" si="60"/>
        <v>0</v>
      </c>
    </row>
    <row r="136" spans="1:8" ht="32.25" customHeight="1" x14ac:dyDescent="0.25">
      <c r="A136" s="74" t="s">
        <v>261</v>
      </c>
      <c r="B136" s="27" t="s">
        <v>129</v>
      </c>
      <c r="C136" s="98" t="s">
        <v>97</v>
      </c>
      <c r="D136" s="98" t="s">
        <v>326</v>
      </c>
      <c r="E136" s="75" t="s">
        <v>260</v>
      </c>
      <c r="F136" s="79">
        <v>587.20000000000005</v>
      </c>
      <c r="G136" s="79">
        <v>536.70000000000005</v>
      </c>
      <c r="H136" s="79">
        <v>0</v>
      </c>
    </row>
    <row r="137" spans="1:8" x14ac:dyDescent="0.25">
      <c r="A137" s="74" t="s">
        <v>55</v>
      </c>
      <c r="B137" s="27" t="s">
        <v>129</v>
      </c>
      <c r="C137" s="98" t="s">
        <v>97</v>
      </c>
      <c r="D137" s="98" t="s">
        <v>326</v>
      </c>
      <c r="E137" s="75" t="s">
        <v>56</v>
      </c>
      <c r="F137" s="79">
        <v>0</v>
      </c>
      <c r="G137" s="79">
        <v>0</v>
      </c>
      <c r="H137" s="79">
        <v>0</v>
      </c>
    </row>
    <row r="138" spans="1:8" ht="18" customHeight="1" x14ac:dyDescent="0.25">
      <c r="A138" s="70" t="s">
        <v>340</v>
      </c>
      <c r="B138" s="25" t="s">
        <v>129</v>
      </c>
      <c r="C138" s="97" t="s">
        <v>97</v>
      </c>
      <c r="D138" s="97" t="s">
        <v>276</v>
      </c>
      <c r="E138" s="71"/>
      <c r="F138" s="72">
        <f>SUM(F139)</f>
        <v>1820.7</v>
      </c>
      <c r="G138" s="72">
        <f t="shared" ref="G138:H138" si="61">SUM(G139)</f>
        <v>0</v>
      </c>
      <c r="H138" s="72">
        <f t="shared" si="61"/>
        <v>0</v>
      </c>
    </row>
    <row r="139" spans="1:8" ht="28.5" customHeight="1" x14ac:dyDescent="0.25">
      <c r="A139" s="70" t="s">
        <v>330</v>
      </c>
      <c r="B139" s="25" t="s">
        <v>129</v>
      </c>
      <c r="C139" s="71" t="s">
        <v>97</v>
      </c>
      <c r="D139" s="71" t="s">
        <v>230</v>
      </c>
      <c r="E139" s="71" t="s">
        <v>40</v>
      </c>
      <c r="F139" s="72">
        <f>F140</f>
        <v>1820.7</v>
      </c>
      <c r="G139" s="72">
        <f t="shared" ref="G139:H140" si="62">G140</f>
        <v>0</v>
      </c>
      <c r="H139" s="72">
        <f t="shared" si="62"/>
        <v>0</v>
      </c>
    </row>
    <row r="140" spans="1:8" ht="30" customHeight="1" x14ac:dyDescent="0.25">
      <c r="A140" s="70" t="s">
        <v>391</v>
      </c>
      <c r="B140" s="25" t="s">
        <v>129</v>
      </c>
      <c r="C140" s="71" t="s">
        <v>97</v>
      </c>
      <c r="D140" s="71" t="s">
        <v>231</v>
      </c>
      <c r="E140" s="71" t="s">
        <v>40</v>
      </c>
      <c r="F140" s="72">
        <f>F141</f>
        <v>1820.7</v>
      </c>
      <c r="G140" s="72">
        <f t="shared" si="62"/>
        <v>0</v>
      </c>
      <c r="H140" s="72">
        <f t="shared" si="62"/>
        <v>0</v>
      </c>
    </row>
    <row r="141" spans="1:8" ht="29.25" customHeight="1" x14ac:dyDescent="0.25">
      <c r="A141" s="74" t="s">
        <v>53</v>
      </c>
      <c r="B141" s="24">
        <v>903</v>
      </c>
      <c r="C141" s="75" t="s">
        <v>97</v>
      </c>
      <c r="D141" s="75" t="s">
        <v>231</v>
      </c>
      <c r="E141" s="75" t="s">
        <v>54</v>
      </c>
      <c r="F141" s="79">
        <v>1820.7</v>
      </c>
      <c r="G141" s="79">
        <v>0</v>
      </c>
      <c r="H141" s="79">
        <v>0</v>
      </c>
    </row>
    <row r="142" spans="1:8" s="19" customFormat="1" ht="20.100000000000001" customHeight="1" x14ac:dyDescent="0.25">
      <c r="A142" s="70" t="s">
        <v>98</v>
      </c>
      <c r="B142" s="25" t="s">
        <v>129</v>
      </c>
      <c r="C142" s="71" t="s">
        <v>99</v>
      </c>
      <c r="D142" s="71" t="s">
        <v>40</v>
      </c>
      <c r="E142" s="71" t="s">
        <v>40</v>
      </c>
      <c r="F142" s="72">
        <f>F143</f>
        <v>0</v>
      </c>
      <c r="G142" s="72">
        <f t="shared" ref="G142:H142" si="63">G143</f>
        <v>41296.800000000003</v>
      </c>
      <c r="H142" s="72">
        <f t="shared" si="63"/>
        <v>19162.2</v>
      </c>
    </row>
    <row r="143" spans="1:8" s="19" customFormat="1" ht="42.75" customHeight="1" x14ac:dyDescent="0.25">
      <c r="A143" s="70" t="s">
        <v>444</v>
      </c>
      <c r="B143" s="157" t="s">
        <v>129</v>
      </c>
      <c r="C143" s="71" t="s">
        <v>99</v>
      </c>
      <c r="D143" s="71" t="s">
        <v>337</v>
      </c>
      <c r="E143" s="71" t="s">
        <v>40</v>
      </c>
      <c r="F143" s="72">
        <f>F144</f>
        <v>0</v>
      </c>
      <c r="G143" s="72">
        <f t="shared" ref="G143:H143" si="64">G144</f>
        <v>41296.800000000003</v>
      </c>
      <c r="H143" s="72">
        <f t="shared" si="64"/>
        <v>19162.2</v>
      </c>
    </row>
    <row r="144" spans="1:8" ht="42" customHeight="1" x14ac:dyDescent="0.25">
      <c r="A144" s="70" t="s">
        <v>214</v>
      </c>
      <c r="B144" s="25" t="s">
        <v>129</v>
      </c>
      <c r="C144" s="71" t="s">
        <v>99</v>
      </c>
      <c r="D144" s="71" t="s">
        <v>338</v>
      </c>
      <c r="E144" s="71"/>
      <c r="F144" s="72">
        <f>F145</f>
        <v>0</v>
      </c>
      <c r="G144" s="72">
        <f t="shared" ref="G144:H145" si="65">G145</f>
        <v>41296.800000000003</v>
      </c>
      <c r="H144" s="72">
        <f t="shared" si="65"/>
        <v>19162.2</v>
      </c>
    </row>
    <row r="145" spans="1:8" ht="85.5" customHeight="1" x14ac:dyDescent="0.25">
      <c r="A145" s="70" t="s">
        <v>445</v>
      </c>
      <c r="B145" s="25" t="s">
        <v>129</v>
      </c>
      <c r="C145" s="71" t="s">
        <v>99</v>
      </c>
      <c r="D145" s="71" t="s">
        <v>446</v>
      </c>
      <c r="E145" s="71" t="s">
        <v>40</v>
      </c>
      <c r="F145" s="72">
        <f>F146</f>
        <v>0</v>
      </c>
      <c r="G145" s="72">
        <f t="shared" si="65"/>
        <v>41296.800000000003</v>
      </c>
      <c r="H145" s="72">
        <f t="shared" si="65"/>
        <v>19162.2</v>
      </c>
    </row>
    <row r="146" spans="1:8" ht="32.25" customHeight="1" x14ac:dyDescent="0.25">
      <c r="A146" s="74" t="s">
        <v>261</v>
      </c>
      <c r="B146" s="27" t="s">
        <v>129</v>
      </c>
      <c r="C146" s="75" t="s">
        <v>99</v>
      </c>
      <c r="D146" s="75" t="s">
        <v>446</v>
      </c>
      <c r="E146" s="75" t="s">
        <v>260</v>
      </c>
      <c r="F146" s="79">
        <v>0</v>
      </c>
      <c r="G146" s="79">
        <v>41296.800000000003</v>
      </c>
      <c r="H146" s="79">
        <v>19162.2</v>
      </c>
    </row>
    <row r="147" spans="1:8" ht="18" customHeight="1" x14ac:dyDescent="0.25">
      <c r="A147" s="70" t="s">
        <v>100</v>
      </c>
      <c r="B147" s="25" t="s">
        <v>129</v>
      </c>
      <c r="C147" s="71" t="s">
        <v>101</v>
      </c>
      <c r="D147" s="71" t="s">
        <v>40</v>
      </c>
      <c r="E147" s="71" t="s">
        <v>40</v>
      </c>
      <c r="F147" s="72">
        <f>F151+F159+F162+F148+F155</f>
        <v>23973.4</v>
      </c>
      <c r="G147" s="72">
        <f t="shared" ref="G147:H147" si="66">G151+G159+G162+G148+G155</f>
        <v>9187.2999999999993</v>
      </c>
      <c r="H147" s="72">
        <f t="shared" si="66"/>
        <v>11853.8</v>
      </c>
    </row>
    <row r="148" spans="1:8" ht="42.75" hidden="1" customHeight="1" x14ac:dyDescent="0.25">
      <c r="A148" s="70" t="s">
        <v>179</v>
      </c>
      <c r="B148" s="25" t="s">
        <v>129</v>
      </c>
      <c r="C148" s="71" t="s">
        <v>101</v>
      </c>
      <c r="D148" s="71" t="s">
        <v>251</v>
      </c>
      <c r="E148" s="71"/>
      <c r="F148" s="72">
        <f>F149</f>
        <v>0</v>
      </c>
      <c r="G148" s="72">
        <f t="shared" ref="G148:H149" si="67">G149</f>
        <v>0</v>
      </c>
      <c r="H148" s="72">
        <f t="shared" si="67"/>
        <v>0</v>
      </c>
    </row>
    <row r="149" spans="1:8" ht="29.25" hidden="1" customHeight="1" x14ac:dyDescent="0.25">
      <c r="A149" s="93" t="s">
        <v>342</v>
      </c>
      <c r="B149" s="25" t="s">
        <v>129</v>
      </c>
      <c r="C149" s="71" t="s">
        <v>101</v>
      </c>
      <c r="D149" s="71" t="s">
        <v>341</v>
      </c>
      <c r="E149" s="71"/>
      <c r="F149" s="72">
        <f>F150</f>
        <v>0</v>
      </c>
      <c r="G149" s="72">
        <f t="shared" si="67"/>
        <v>0</v>
      </c>
      <c r="H149" s="72">
        <f t="shared" si="67"/>
        <v>0</v>
      </c>
    </row>
    <row r="150" spans="1:8" ht="29.25" hidden="1" customHeight="1" x14ac:dyDescent="0.25">
      <c r="A150" s="74" t="s">
        <v>53</v>
      </c>
      <c r="B150" s="27" t="s">
        <v>129</v>
      </c>
      <c r="C150" s="75" t="s">
        <v>101</v>
      </c>
      <c r="D150" s="75" t="s">
        <v>341</v>
      </c>
      <c r="E150" s="75" t="s">
        <v>54</v>
      </c>
      <c r="F150" s="79">
        <v>0</v>
      </c>
      <c r="G150" s="79">
        <v>0</v>
      </c>
      <c r="H150" s="79">
        <v>0</v>
      </c>
    </row>
    <row r="151" spans="1:8" ht="44.25" customHeight="1" x14ac:dyDescent="0.25">
      <c r="A151" s="70" t="s">
        <v>174</v>
      </c>
      <c r="B151" s="25" t="s">
        <v>129</v>
      </c>
      <c r="C151" s="71" t="s">
        <v>101</v>
      </c>
      <c r="D151" s="71" t="s">
        <v>245</v>
      </c>
      <c r="E151" s="71"/>
      <c r="F151" s="72">
        <f>SUM(F152)</f>
        <v>12946</v>
      </c>
      <c r="G151" s="72">
        <f t="shared" ref="G151:H151" si="68">SUM(G152)</f>
        <v>0</v>
      </c>
      <c r="H151" s="72">
        <f t="shared" si="68"/>
        <v>0</v>
      </c>
    </row>
    <row r="152" spans="1:8" ht="43.5" customHeight="1" x14ac:dyDescent="0.25">
      <c r="A152" s="70" t="s">
        <v>316</v>
      </c>
      <c r="B152" s="25" t="s">
        <v>129</v>
      </c>
      <c r="C152" s="71" t="s">
        <v>101</v>
      </c>
      <c r="D152" s="71" t="s">
        <v>318</v>
      </c>
      <c r="E152" s="71"/>
      <c r="F152" s="72">
        <f>F153</f>
        <v>12946</v>
      </c>
      <c r="G152" s="72">
        <f t="shared" ref="G152:H153" si="69">G153</f>
        <v>0</v>
      </c>
      <c r="H152" s="72">
        <f t="shared" si="69"/>
        <v>0</v>
      </c>
    </row>
    <row r="153" spans="1:8" ht="29.25" customHeight="1" x14ac:dyDescent="0.25">
      <c r="A153" s="70" t="s">
        <v>317</v>
      </c>
      <c r="B153" s="25" t="s">
        <v>129</v>
      </c>
      <c r="C153" s="71" t="s">
        <v>101</v>
      </c>
      <c r="D153" s="71" t="s">
        <v>319</v>
      </c>
      <c r="E153" s="71"/>
      <c r="F153" s="72">
        <f>F154</f>
        <v>12946</v>
      </c>
      <c r="G153" s="72">
        <f t="shared" si="69"/>
        <v>0</v>
      </c>
      <c r="H153" s="72">
        <f t="shared" si="69"/>
        <v>0</v>
      </c>
    </row>
    <row r="154" spans="1:8" ht="30" customHeight="1" x14ac:dyDescent="0.25">
      <c r="A154" s="74" t="s">
        <v>53</v>
      </c>
      <c r="B154" s="27" t="s">
        <v>129</v>
      </c>
      <c r="C154" s="75" t="s">
        <v>101</v>
      </c>
      <c r="D154" s="75" t="s">
        <v>319</v>
      </c>
      <c r="E154" s="75" t="s">
        <v>54</v>
      </c>
      <c r="F154" s="79">
        <v>12946</v>
      </c>
      <c r="G154" s="79">
        <v>0</v>
      </c>
      <c r="H154" s="79">
        <v>0</v>
      </c>
    </row>
    <row r="155" spans="1:8" s="19" customFormat="1" ht="57" x14ac:dyDescent="0.25">
      <c r="A155" s="70" t="s">
        <v>362</v>
      </c>
      <c r="B155" s="25" t="s">
        <v>129</v>
      </c>
      <c r="C155" s="71" t="s">
        <v>101</v>
      </c>
      <c r="D155" s="71" t="s">
        <v>363</v>
      </c>
      <c r="E155" s="71"/>
      <c r="F155" s="72">
        <f>F156</f>
        <v>300</v>
      </c>
      <c r="G155" s="72">
        <f t="shared" ref="G155:H156" si="70">G156</f>
        <v>500</v>
      </c>
      <c r="H155" s="72">
        <f t="shared" si="70"/>
        <v>500</v>
      </c>
    </row>
    <row r="156" spans="1:8" s="19" customFormat="1" ht="29.25" customHeight="1" x14ac:dyDescent="0.25">
      <c r="A156" s="70" t="s">
        <v>364</v>
      </c>
      <c r="B156" s="25" t="s">
        <v>129</v>
      </c>
      <c r="C156" s="71" t="s">
        <v>101</v>
      </c>
      <c r="D156" s="71" t="s">
        <v>369</v>
      </c>
      <c r="E156" s="71"/>
      <c r="F156" s="72">
        <f>F157</f>
        <v>300</v>
      </c>
      <c r="G156" s="72">
        <f t="shared" si="70"/>
        <v>500</v>
      </c>
      <c r="H156" s="72">
        <f t="shared" si="70"/>
        <v>500</v>
      </c>
    </row>
    <row r="157" spans="1:8" ht="28.5" customHeight="1" x14ac:dyDescent="0.25">
      <c r="A157" s="74" t="s">
        <v>53</v>
      </c>
      <c r="B157" s="27" t="s">
        <v>129</v>
      </c>
      <c r="C157" s="75" t="s">
        <v>101</v>
      </c>
      <c r="D157" s="75" t="s">
        <v>369</v>
      </c>
      <c r="E157" s="75" t="s">
        <v>54</v>
      </c>
      <c r="F157" s="79">
        <v>300</v>
      </c>
      <c r="G157" s="79">
        <v>500</v>
      </c>
      <c r="H157" s="79">
        <v>500</v>
      </c>
    </row>
    <row r="158" spans="1:8" ht="41.25" customHeight="1" x14ac:dyDescent="0.25">
      <c r="A158" s="93" t="s">
        <v>248</v>
      </c>
      <c r="B158" s="25" t="s">
        <v>129</v>
      </c>
      <c r="C158" s="71" t="s">
        <v>101</v>
      </c>
      <c r="D158" s="71" t="s">
        <v>247</v>
      </c>
      <c r="E158" s="71"/>
      <c r="F158" s="72">
        <f>SUM(F159,F162)</f>
        <v>10727.4</v>
      </c>
      <c r="G158" s="72">
        <f t="shared" ref="G158:H158" si="71">SUM(G159,G162)</f>
        <v>8687.2999999999993</v>
      </c>
      <c r="H158" s="72">
        <f t="shared" si="71"/>
        <v>11353.8</v>
      </c>
    </row>
    <row r="159" spans="1:8" ht="18" customHeight="1" x14ac:dyDescent="0.25">
      <c r="A159" s="70" t="s">
        <v>102</v>
      </c>
      <c r="B159" s="25" t="s">
        <v>129</v>
      </c>
      <c r="C159" s="71" t="s">
        <v>101</v>
      </c>
      <c r="D159" s="71" t="s">
        <v>249</v>
      </c>
      <c r="E159" s="71" t="s">
        <v>40</v>
      </c>
      <c r="F159" s="72">
        <f>F160</f>
        <v>4000</v>
      </c>
      <c r="G159" s="72">
        <f t="shared" ref="G159:H160" si="72">G160</f>
        <v>2879.3</v>
      </c>
      <c r="H159" s="72">
        <f t="shared" si="72"/>
        <v>5545.8</v>
      </c>
    </row>
    <row r="160" spans="1:8" ht="45" customHeight="1" x14ac:dyDescent="0.25">
      <c r="A160" s="93" t="s">
        <v>246</v>
      </c>
      <c r="B160" s="25" t="s">
        <v>129</v>
      </c>
      <c r="C160" s="71" t="s">
        <v>101</v>
      </c>
      <c r="D160" s="71" t="s">
        <v>250</v>
      </c>
      <c r="E160" s="71" t="s">
        <v>40</v>
      </c>
      <c r="F160" s="72">
        <f>F161</f>
        <v>4000</v>
      </c>
      <c r="G160" s="72">
        <f t="shared" si="72"/>
        <v>2879.3</v>
      </c>
      <c r="H160" s="72">
        <f t="shared" si="72"/>
        <v>5545.8</v>
      </c>
    </row>
    <row r="161" spans="1:8" ht="30" customHeight="1" x14ac:dyDescent="0.25">
      <c r="A161" s="74" t="s">
        <v>53</v>
      </c>
      <c r="B161" s="27" t="s">
        <v>129</v>
      </c>
      <c r="C161" s="75" t="s">
        <v>101</v>
      </c>
      <c r="D161" s="75" t="s">
        <v>250</v>
      </c>
      <c r="E161" s="75" t="s">
        <v>54</v>
      </c>
      <c r="F161" s="79">
        <v>4000</v>
      </c>
      <c r="G161" s="79">
        <v>2879.3</v>
      </c>
      <c r="H161" s="79">
        <v>5545.8</v>
      </c>
    </row>
    <row r="162" spans="1:8" ht="44.25" customHeight="1" x14ac:dyDescent="0.25">
      <c r="A162" s="70" t="s">
        <v>103</v>
      </c>
      <c r="B162" s="25" t="s">
        <v>129</v>
      </c>
      <c r="C162" s="71" t="s">
        <v>101</v>
      </c>
      <c r="D162" s="71" t="s">
        <v>267</v>
      </c>
      <c r="E162" s="71" t="s">
        <v>40</v>
      </c>
      <c r="F162" s="72">
        <f>F163+F167</f>
        <v>6727.4</v>
      </c>
      <c r="G162" s="72">
        <f t="shared" ref="G162:H162" si="73">G163+G167</f>
        <v>5808</v>
      </c>
      <c r="H162" s="72">
        <f t="shared" si="73"/>
        <v>5808</v>
      </c>
    </row>
    <row r="163" spans="1:8" ht="28.5" customHeight="1" x14ac:dyDescent="0.25">
      <c r="A163" s="70" t="s">
        <v>303</v>
      </c>
      <c r="B163" s="25" t="s">
        <v>129</v>
      </c>
      <c r="C163" s="71" t="s">
        <v>101</v>
      </c>
      <c r="D163" s="71" t="s">
        <v>323</v>
      </c>
      <c r="E163" s="71"/>
      <c r="F163" s="72">
        <f>F164</f>
        <v>6108</v>
      </c>
      <c r="G163" s="72">
        <f t="shared" ref="G163:H163" si="74">G164</f>
        <v>5808</v>
      </c>
      <c r="H163" s="72">
        <f t="shared" si="74"/>
        <v>5808</v>
      </c>
    </row>
    <row r="164" spans="1:8" ht="45" customHeight="1" x14ac:dyDescent="0.25">
      <c r="A164" s="70" t="s">
        <v>322</v>
      </c>
      <c r="B164" s="25" t="s">
        <v>129</v>
      </c>
      <c r="C164" s="71" t="s">
        <v>101</v>
      </c>
      <c r="D164" s="71" t="s">
        <v>324</v>
      </c>
      <c r="E164" s="71"/>
      <c r="F164" s="72">
        <f>SUM(F165:F166)</f>
        <v>6108</v>
      </c>
      <c r="G164" s="72">
        <f t="shared" ref="G164:H164" si="75">SUM(G165:G166)</f>
        <v>5808</v>
      </c>
      <c r="H164" s="72">
        <f t="shared" si="75"/>
        <v>5808</v>
      </c>
    </row>
    <row r="165" spans="1:8" ht="75.75" customHeight="1" x14ac:dyDescent="0.25">
      <c r="A165" s="74" t="s">
        <v>45</v>
      </c>
      <c r="B165" s="27" t="s">
        <v>129</v>
      </c>
      <c r="C165" s="75" t="s">
        <v>101</v>
      </c>
      <c r="D165" s="75" t="s">
        <v>324</v>
      </c>
      <c r="E165" s="75" t="s">
        <v>46</v>
      </c>
      <c r="F165" s="79">
        <v>5808</v>
      </c>
      <c r="G165" s="79">
        <v>5808</v>
      </c>
      <c r="H165" s="79">
        <v>5808</v>
      </c>
    </row>
    <row r="166" spans="1:8" ht="30" customHeight="1" x14ac:dyDescent="0.25">
      <c r="A166" s="74" t="s">
        <v>53</v>
      </c>
      <c r="B166" s="27" t="s">
        <v>129</v>
      </c>
      <c r="C166" s="75" t="s">
        <v>101</v>
      </c>
      <c r="D166" s="75" t="s">
        <v>324</v>
      </c>
      <c r="E166" s="75" t="s">
        <v>54</v>
      </c>
      <c r="F166" s="79">
        <v>300</v>
      </c>
      <c r="G166" s="79">
        <v>0</v>
      </c>
      <c r="H166" s="79">
        <v>0</v>
      </c>
    </row>
    <row r="167" spans="1:8" ht="45" customHeight="1" x14ac:dyDescent="0.25">
      <c r="A167" s="93" t="s">
        <v>246</v>
      </c>
      <c r="B167" s="25" t="s">
        <v>129</v>
      </c>
      <c r="C167" s="71" t="s">
        <v>101</v>
      </c>
      <c r="D167" s="71" t="s">
        <v>268</v>
      </c>
      <c r="E167" s="71" t="s">
        <v>40</v>
      </c>
      <c r="F167" s="72">
        <f>SUM(F168:F168)</f>
        <v>619.4</v>
      </c>
      <c r="G167" s="72">
        <f>SUM(G168:G168)</f>
        <v>0</v>
      </c>
      <c r="H167" s="72">
        <f>SUM(H168:H168)</f>
        <v>0</v>
      </c>
    </row>
    <row r="168" spans="1:8" ht="29.25" customHeight="1" x14ac:dyDescent="0.25">
      <c r="A168" s="74" t="s">
        <v>53</v>
      </c>
      <c r="B168" s="27" t="s">
        <v>129</v>
      </c>
      <c r="C168" s="75" t="s">
        <v>101</v>
      </c>
      <c r="D168" s="75" t="s">
        <v>268</v>
      </c>
      <c r="E168" s="75" t="s">
        <v>54</v>
      </c>
      <c r="F168" s="79">
        <v>619.4</v>
      </c>
      <c r="G168" s="79">
        <v>0</v>
      </c>
      <c r="H168" s="79">
        <v>0</v>
      </c>
    </row>
    <row r="169" spans="1:8" ht="20.100000000000001" customHeight="1" x14ac:dyDescent="0.25">
      <c r="A169" s="70" t="s">
        <v>104</v>
      </c>
      <c r="B169" s="25" t="s">
        <v>129</v>
      </c>
      <c r="C169" s="71" t="s">
        <v>105</v>
      </c>
      <c r="D169" s="71" t="s">
        <v>40</v>
      </c>
      <c r="E169" s="71" t="s">
        <v>40</v>
      </c>
      <c r="F169" s="72">
        <f>F170</f>
        <v>80</v>
      </c>
      <c r="G169" s="72">
        <f t="shared" ref="G169:H170" si="76">G170</f>
        <v>0</v>
      </c>
      <c r="H169" s="72">
        <f t="shared" si="76"/>
        <v>0</v>
      </c>
    </row>
    <row r="170" spans="1:8" ht="20.25" customHeight="1" x14ac:dyDescent="0.25">
      <c r="A170" s="70" t="s">
        <v>108</v>
      </c>
      <c r="B170" s="28">
        <v>903</v>
      </c>
      <c r="C170" s="71" t="s">
        <v>109</v>
      </c>
      <c r="D170" s="71" t="s">
        <v>40</v>
      </c>
      <c r="E170" s="71" t="s">
        <v>40</v>
      </c>
      <c r="F170" s="72">
        <f>F171</f>
        <v>80</v>
      </c>
      <c r="G170" s="72">
        <f t="shared" si="76"/>
        <v>0</v>
      </c>
      <c r="H170" s="72">
        <f t="shared" si="76"/>
        <v>0</v>
      </c>
    </row>
    <row r="171" spans="1:8" ht="42.75" customHeight="1" x14ac:dyDescent="0.25">
      <c r="A171" s="99" t="s">
        <v>178</v>
      </c>
      <c r="B171" s="28">
        <v>903</v>
      </c>
      <c r="C171" s="71" t="s">
        <v>109</v>
      </c>
      <c r="D171" s="71" t="s">
        <v>242</v>
      </c>
      <c r="E171" s="71"/>
      <c r="F171" s="72">
        <f>SUM(F172)</f>
        <v>80</v>
      </c>
      <c r="G171" s="72">
        <f t="shared" ref="G171:H171" si="77">SUM(G172)</f>
        <v>0</v>
      </c>
      <c r="H171" s="72">
        <f t="shared" si="77"/>
        <v>0</v>
      </c>
    </row>
    <row r="172" spans="1:8" ht="20.100000000000001" customHeight="1" x14ac:dyDescent="0.25">
      <c r="A172" s="70" t="s">
        <v>243</v>
      </c>
      <c r="B172" s="28">
        <v>903</v>
      </c>
      <c r="C172" s="71" t="s">
        <v>109</v>
      </c>
      <c r="D172" s="100" t="s">
        <v>110</v>
      </c>
      <c r="E172" s="71"/>
      <c r="F172" s="72">
        <f>F173</f>
        <v>80</v>
      </c>
      <c r="G172" s="72">
        <f t="shared" ref="G172:H172" si="78">G173</f>
        <v>0</v>
      </c>
      <c r="H172" s="72">
        <f t="shared" si="78"/>
        <v>0</v>
      </c>
    </row>
    <row r="173" spans="1:8" ht="29.25" customHeight="1" x14ac:dyDescent="0.25">
      <c r="A173" s="70" t="s">
        <v>244</v>
      </c>
      <c r="B173" s="28">
        <v>903</v>
      </c>
      <c r="C173" s="71" t="s">
        <v>109</v>
      </c>
      <c r="D173" s="100" t="s">
        <v>111</v>
      </c>
      <c r="E173" s="71"/>
      <c r="F173" s="72">
        <f>SUM(F174:F174)</f>
        <v>80</v>
      </c>
      <c r="G173" s="72">
        <f>SUM(G174:G174)</f>
        <v>0</v>
      </c>
      <c r="H173" s="72">
        <f>SUM(H174:H174)</f>
        <v>0</v>
      </c>
    </row>
    <row r="174" spans="1:8" ht="33" customHeight="1" x14ac:dyDescent="0.25">
      <c r="A174" s="74" t="s">
        <v>53</v>
      </c>
      <c r="B174" s="14">
        <v>903</v>
      </c>
      <c r="C174" s="75" t="s">
        <v>109</v>
      </c>
      <c r="D174" s="75" t="s">
        <v>111</v>
      </c>
      <c r="E174" s="75" t="s">
        <v>54</v>
      </c>
      <c r="F174" s="79">
        <v>80</v>
      </c>
      <c r="G174" s="79">
        <v>0</v>
      </c>
      <c r="H174" s="79">
        <v>0</v>
      </c>
    </row>
    <row r="175" spans="1:8" ht="18" customHeight="1" x14ac:dyDescent="0.25">
      <c r="A175" s="70" t="s">
        <v>112</v>
      </c>
      <c r="B175" s="28">
        <v>903</v>
      </c>
      <c r="C175" s="71" t="s">
        <v>113</v>
      </c>
      <c r="D175" s="71" t="s">
        <v>40</v>
      </c>
      <c r="E175" s="71" t="s">
        <v>40</v>
      </c>
      <c r="F175" s="72">
        <f>F176</f>
        <v>228</v>
      </c>
      <c r="G175" s="72">
        <f t="shared" ref="G175:H175" si="79">G176</f>
        <v>228</v>
      </c>
      <c r="H175" s="72">
        <f t="shared" si="79"/>
        <v>228</v>
      </c>
    </row>
    <row r="176" spans="1:8" ht="18" customHeight="1" x14ac:dyDescent="0.25">
      <c r="A176" s="70" t="s">
        <v>114</v>
      </c>
      <c r="B176" s="28">
        <v>903</v>
      </c>
      <c r="C176" s="71" t="s">
        <v>115</v>
      </c>
      <c r="D176" s="71" t="s">
        <v>40</v>
      </c>
      <c r="E176" s="71" t="s">
        <v>40</v>
      </c>
      <c r="F176" s="72">
        <f>F177</f>
        <v>228</v>
      </c>
      <c r="G176" s="72">
        <f t="shared" ref="G176:H176" si="80">G177</f>
        <v>228</v>
      </c>
      <c r="H176" s="72">
        <f t="shared" si="80"/>
        <v>228</v>
      </c>
    </row>
    <row r="177" spans="1:8" ht="73.5" customHeight="1" x14ac:dyDescent="0.25">
      <c r="A177" s="101" t="s">
        <v>237</v>
      </c>
      <c r="B177" s="28">
        <v>903</v>
      </c>
      <c r="C177" s="71" t="s">
        <v>115</v>
      </c>
      <c r="D177" s="71" t="s">
        <v>238</v>
      </c>
      <c r="E177" s="71" t="s">
        <v>40</v>
      </c>
      <c r="F177" s="72">
        <f>F178+F180</f>
        <v>228</v>
      </c>
      <c r="G177" s="72">
        <f t="shared" ref="G177:H177" si="81">G178+G180</f>
        <v>228</v>
      </c>
      <c r="H177" s="72">
        <f t="shared" si="81"/>
        <v>228</v>
      </c>
    </row>
    <row r="178" spans="1:8" ht="30" customHeight="1" x14ac:dyDescent="0.25">
      <c r="A178" s="101" t="s">
        <v>116</v>
      </c>
      <c r="B178" s="28">
        <v>903</v>
      </c>
      <c r="C178" s="71" t="s">
        <v>115</v>
      </c>
      <c r="D178" s="71" t="s">
        <v>239</v>
      </c>
      <c r="E178" s="71" t="s">
        <v>40</v>
      </c>
      <c r="F178" s="72">
        <f>F179</f>
        <v>152</v>
      </c>
      <c r="G178" s="72">
        <f t="shared" ref="G178:H178" si="82">G179</f>
        <v>152</v>
      </c>
      <c r="H178" s="72">
        <f t="shared" si="82"/>
        <v>152</v>
      </c>
    </row>
    <row r="179" spans="1:8" ht="18" customHeight="1" x14ac:dyDescent="0.25">
      <c r="A179" s="74" t="s">
        <v>79</v>
      </c>
      <c r="B179" s="14">
        <v>903</v>
      </c>
      <c r="C179" s="75" t="s">
        <v>115</v>
      </c>
      <c r="D179" s="75" t="s">
        <v>239</v>
      </c>
      <c r="E179" s="75" t="s">
        <v>80</v>
      </c>
      <c r="F179" s="79">
        <v>152</v>
      </c>
      <c r="G179" s="79">
        <v>152</v>
      </c>
      <c r="H179" s="79">
        <v>152</v>
      </c>
    </row>
    <row r="180" spans="1:8" ht="59.25" customHeight="1" x14ac:dyDescent="0.25">
      <c r="A180" s="93" t="s">
        <v>241</v>
      </c>
      <c r="B180" s="28">
        <v>903</v>
      </c>
      <c r="C180" s="71" t="s">
        <v>115</v>
      </c>
      <c r="D180" s="71" t="s">
        <v>240</v>
      </c>
      <c r="E180" s="75"/>
      <c r="F180" s="72">
        <f>F181</f>
        <v>76</v>
      </c>
      <c r="G180" s="72">
        <f t="shared" ref="G180:H180" si="83">G181</f>
        <v>76</v>
      </c>
      <c r="H180" s="72">
        <f t="shared" si="83"/>
        <v>76</v>
      </c>
    </row>
    <row r="181" spans="1:8" ht="18" customHeight="1" x14ac:dyDescent="0.25">
      <c r="A181" s="74" t="s">
        <v>79</v>
      </c>
      <c r="B181" s="14">
        <v>903</v>
      </c>
      <c r="C181" s="75" t="s">
        <v>115</v>
      </c>
      <c r="D181" s="75" t="s">
        <v>240</v>
      </c>
      <c r="E181" s="75" t="s">
        <v>80</v>
      </c>
      <c r="F181" s="79">
        <v>76</v>
      </c>
      <c r="G181" s="79">
        <v>76</v>
      </c>
      <c r="H181" s="79">
        <v>76</v>
      </c>
    </row>
    <row r="182" spans="1:8" ht="18" customHeight="1" x14ac:dyDescent="0.25">
      <c r="A182" s="70" t="s">
        <v>117</v>
      </c>
      <c r="B182" s="28">
        <v>903</v>
      </c>
      <c r="C182" s="71" t="s">
        <v>118</v>
      </c>
      <c r="D182" s="71"/>
      <c r="E182" s="71"/>
      <c r="F182" s="72">
        <f>F183</f>
        <v>36006.799999999996</v>
      </c>
      <c r="G182" s="72">
        <f t="shared" ref="G182:H185" si="84">G183</f>
        <v>26183.3</v>
      </c>
      <c r="H182" s="72">
        <f t="shared" si="84"/>
        <v>39685.399999999994</v>
      </c>
    </row>
    <row r="183" spans="1:8" ht="18" customHeight="1" x14ac:dyDescent="0.25">
      <c r="A183" s="70" t="s">
        <v>119</v>
      </c>
      <c r="B183" s="28">
        <v>903</v>
      </c>
      <c r="C183" s="71" t="s">
        <v>120</v>
      </c>
      <c r="D183" s="71" t="s">
        <v>40</v>
      </c>
      <c r="E183" s="71" t="s">
        <v>40</v>
      </c>
      <c r="F183" s="72">
        <f>F184</f>
        <v>36006.799999999996</v>
      </c>
      <c r="G183" s="72">
        <f t="shared" si="84"/>
        <v>26183.3</v>
      </c>
      <c r="H183" s="72">
        <f t="shared" si="84"/>
        <v>39685.399999999994</v>
      </c>
    </row>
    <row r="184" spans="1:8" s="19" customFormat="1" ht="44.25" customHeight="1" x14ac:dyDescent="0.25">
      <c r="A184" s="70" t="s">
        <v>236</v>
      </c>
      <c r="B184" s="28">
        <v>903</v>
      </c>
      <c r="C184" s="71" t="s">
        <v>120</v>
      </c>
      <c r="D184" s="71" t="s">
        <v>234</v>
      </c>
      <c r="E184" s="71"/>
      <c r="F184" s="72">
        <f>F185</f>
        <v>36006.799999999996</v>
      </c>
      <c r="G184" s="72">
        <f t="shared" si="84"/>
        <v>26183.3</v>
      </c>
      <c r="H184" s="72">
        <f t="shared" si="84"/>
        <v>39685.399999999994</v>
      </c>
    </row>
    <row r="185" spans="1:8" s="19" customFormat="1" ht="29.25" customHeight="1" x14ac:dyDescent="0.25">
      <c r="A185" s="99" t="s">
        <v>307</v>
      </c>
      <c r="B185" s="28">
        <v>903</v>
      </c>
      <c r="C185" s="71" t="s">
        <v>120</v>
      </c>
      <c r="D185" s="71" t="s">
        <v>308</v>
      </c>
      <c r="E185" s="71"/>
      <c r="F185" s="72">
        <f>F186</f>
        <v>36006.799999999996</v>
      </c>
      <c r="G185" s="72">
        <f t="shared" si="84"/>
        <v>26183.3</v>
      </c>
      <c r="H185" s="72">
        <f t="shared" si="84"/>
        <v>39685.399999999994</v>
      </c>
    </row>
    <row r="186" spans="1:8" ht="47.25" customHeight="1" x14ac:dyDescent="0.25">
      <c r="A186" s="99" t="s">
        <v>357</v>
      </c>
      <c r="B186" s="28">
        <v>903</v>
      </c>
      <c r="C186" s="71" t="s">
        <v>120</v>
      </c>
      <c r="D186" s="71" t="s">
        <v>309</v>
      </c>
      <c r="E186" s="71"/>
      <c r="F186" s="72">
        <f>F187</f>
        <v>36006.799999999996</v>
      </c>
      <c r="G186" s="72">
        <f t="shared" ref="G186:H186" si="85">G187</f>
        <v>26183.3</v>
      </c>
      <c r="H186" s="72">
        <f t="shared" si="85"/>
        <v>39685.399999999994</v>
      </c>
    </row>
    <row r="187" spans="1:8" ht="44.25" customHeight="1" x14ac:dyDescent="0.25">
      <c r="A187" s="99" t="s">
        <v>310</v>
      </c>
      <c r="B187" s="28">
        <v>903</v>
      </c>
      <c r="C187" s="71" t="s">
        <v>120</v>
      </c>
      <c r="D187" s="71" t="s">
        <v>311</v>
      </c>
      <c r="E187" s="71"/>
      <c r="F187" s="72">
        <f>F188+F189+F190</f>
        <v>36006.799999999996</v>
      </c>
      <c r="G187" s="72">
        <f t="shared" ref="G187:H187" si="86">G188+G189+G190</f>
        <v>26183.3</v>
      </c>
      <c r="H187" s="72">
        <f t="shared" si="86"/>
        <v>39685.399999999994</v>
      </c>
    </row>
    <row r="188" spans="1:8" ht="76.5" customHeight="1" x14ac:dyDescent="0.25">
      <c r="A188" s="74" t="s">
        <v>45</v>
      </c>
      <c r="B188" s="29">
        <v>903</v>
      </c>
      <c r="C188" s="75" t="s">
        <v>120</v>
      </c>
      <c r="D188" s="75" t="s">
        <v>311</v>
      </c>
      <c r="E188" s="75" t="s">
        <v>46</v>
      </c>
      <c r="F188" s="79">
        <v>26095.8</v>
      </c>
      <c r="G188" s="79">
        <v>26095</v>
      </c>
      <c r="H188" s="79">
        <v>30242.1</v>
      </c>
    </row>
    <row r="189" spans="1:8" ht="30.75" customHeight="1" x14ac:dyDescent="0.25">
      <c r="A189" s="74" t="s">
        <v>53</v>
      </c>
      <c r="B189" s="29">
        <v>903</v>
      </c>
      <c r="C189" s="75" t="s">
        <v>120</v>
      </c>
      <c r="D189" s="75" t="s">
        <v>311</v>
      </c>
      <c r="E189" s="75" t="s">
        <v>54</v>
      </c>
      <c r="F189" s="79">
        <v>9910.4</v>
      </c>
      <c r="G189" s="79">
        <v>88.3</v>
      </c>
      <c r="H189" s="79">
        <v>9443.2999999999993</v>
      </c>
    </row>
    <row r="190" spans="1:8" ht="18" customHeight="1" x14ac:dyDescent="0.25">
      <c r="A190" s="74" t="s">
        <v>55</v>
      </c>
      <c r="B190" s="29">
        <v>903</v>
      </c>
      <c r="C190" s="75" t="s">
        <v>120</v>
      </c>
      <c r="D190" s="75" t="s">
        <v>311</v>
      </c>
      <c r="E190" s="75" t="s">
        <v>56</v>
      </c>
      <c r="F190" s="79">
        <v>0.6</v>
      </c>
      <c r="G190" s="79">
        <v>0</v>
      </c>
      <c r="H190" s="79">
        <v>0</v>
      </c>
    </row>
    <row r="191" spans="1:8" ht="31.5" customHeight="1" x14ac:dyDescent="0.25">
      <c r="A191" s="70" t="s">
        <v>348</v>
      </c>
      <c r="B191" s="28">
        <v>903</v>
      </c>
      <c r="C191" s="71" t="s">
        <v>121</v>
      </c>
      <c r="D191" s="71"/>
      <c r="E191" s="71"/>
      <c r="F191" s="72">
        <f>F192</f>
        <v>312.39999999999998</v>
      </c>
      <c r="G191" s="72">
        <f t="shared" ref="G191:H194" si="87">G192</f>
        <v>307.3</v>
      </c>
      <c r="H191" s="72">
        <f t="shared" si="87"/>
        <v>301.7</v>
      </c>
    </row>
    <row r="192" spans="1:8" ht="32.25" customHeight="1" x14ac:dyDescent="0.25">
      <c r="A192" s="70" t="s">
        <v>349</v>
      </c>
      <c r="B192" s="28">
        <v>903</v>
      </c>
      <c r="C192" s="71" t="s">
        <v>122</v>
      </c>
      <c r="D192" s="71" t="s">
        <v>40</v>
      </c>
      <c r="E192" s="71" t="s">
        <v>40</v>
      </c>
      <c r="F192" s="72">
        <f>F193</f>
        <v>312.39999999999998</v>
      </c>
      <c r="G192" s="72">
        <f t="shared" si="87"/>
        <v>307.3</v>
      </c>
      <c r="H192" s="72">
        <f t="shared" si="87"/>
        <v>301.7</v>
      </c>
    </row>
    <row r="193" spans="1:8" ht="29.25" customHeight="1" x14ac:dyDescent="0.25">
      <c r="A193" s="70" t="s">
        <v>350</v>
      </c>
      <c r="B193" s="28">
        <v>903</v>
      </c>
      <c r="C193" s="71" t="s">
        <v>122</v>
      </c>
      <c r="D193" s="71" t="s">
        <v>232</v>
      </c>
      <c r="E193" s="71"/>
      <c r="F193" s="72">
        <f>F194</f>
        <v>312.39999999999998</v>
      </c>
      <c r="G193" s="72">
        <f t="shared" si="87"/>
        <v>307.3</v>
      </c>
      <c r="H193" s="72">
        <f t="shared" si="87"/>
        <v>301.7</v>
      </c>
    </row>
    <row r="194" spans="1:8" ht="18" customHeight="1" x14ac:dyDescent="0.25">
      <c r="A194" s="70" t="s">
        <v>123</v>
      </c>
      <c r="B194" s="28">
        <v>903</v>
      </c>
      <c r="C194" s="71" t="s">
        <v>122</v>
      </c>
      <c r="D194" s="71" t="s">
        <v>233</v>
      </c>
      <c r="E194" s="71"/>
      <c r="F194" s="72">
        <f>F195</f>
        <v>312.39999999999998</v>
      </c>
      <c r="G194" s="72">
        <f t="shared" si="87"/>
        <v>307.3</v>
      </c>
      <c r="H194" s="72">
        <f t="shared" si="87"/>
        <v>301.7</v>
      </c>
    </row>
    <row r="195" spans="1:8" ht="18" customHeight="1" x14ac:dyDescent="0.25">
      <c r="A195" s="74" t="s">
        <v>124</v>
      </c>
      <c r="B195" s="14">
        <v>903</v>
      </c>
      <c r="C195" s="75" t="s">
        <v>122</v>
      </c>
      <c r="D195" s="75" t="s">
        <v>233</v>
      </c>
      <c r="E195" s="75" t="s">
        <v>125</v>
      </c>
      <c r="F195" s="79">
        <v>312.39999999999998</v>
      </c>
      <c r="G195" s="79">
        <v>307.3</v>
      </c>
      <c r="H195" s="79">
        <v>301.7</v>
      </c>
    </row>
    <row r="196" spans="1:8" ht="18" customHeight="1" x14ac:dyDescent="0.25">
      <c r="A196" s="70" t="s">
        <v>457</v>
      </c>
      <c r="B196" s="28">
        <v>999</v>
      </c>
      <c r="C196" s="71" t="s">
        <v>437</v>
      </c>
      <c r="D196" s="71" t="s">
        <v>456</v>
      </c>
      <c r="E196" s="71" t="s">
        <v>458</v>
      </c>
      <c r="F196" s="72">
        <v>0</v>
      </c>
      <c r="G196" s="72">
        <v>3455</v>
      </c>
      <c r="H196" s="72">
        <v>7022</v>
      </c>
    </row>
    <row r="197" spans="1:8" ht="21.95" customHeight="1" x14ac:dyDescent="0.25">
      <c r="A197" s="102" t="s">
        <v>126</v>
      </c>
      <c r="B197" s="28"/>
      <c r="C197" s="103" t="s">
        <v>40</v>
      </c>
      <c r="D197" s="103"/>
      <c r="E197" s="103"/>
      <c r="F197" s="104">
        <f>F10+F81+F94+F120+F169+F175+F182+F191+F196</f>
        <v>311811.40000000002</v>
      </c>
      <c r="G197" s="104">
        <f t="shared" ref="G197:H197" si="88">G10+G81+G94+G120+G169+G175+G182+G191+G196</f>
        <v>153454.99999999997</v>
      </c>
      <c r="H197" s="104">
        <f t="shared" si="88"/>
        <v>145422</v>
      </c>
    </row>
  </sheetData>
  <mergeCells count="8">
    <mergeCell ref="A4:H4"/>
    <mergeCell ref="G2:H2"/>
    <mergeCell ref="A7:A8"/>
    <mergeCell ref="B7:B8"/>
    <mergeCell ref="C7:C8"/>
    <mergeCell ref="D7:D8"/>
    <mergeCell ref="E7:E8"/>
    <mergeCell ref="F7:H7"/>
  </mergeCells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"/>
  <sheetViews>
    <sheetView topLeftCell="A16" zoomScaleNormal="100" workbookViewId="0">
      <selection activeCell="A4" sqref="A4:F4"/>
    </sheetView>
  </sheetViews>
  <sheetFormatPr defaultRowHeight="15.75" x14ac:dyDescent="0.25"/>
  <cols>
    <col min="1" max="1" width="5.7109375" style="18" customWidth="1"/>
    <col min="2" max="2" width="73" style="18" customWidth="1"/>
    <col min="3" max="3" width="14.28515625" style="18" customWidth="1"/>
    <col min="4" max="6" width="12.42578125" style="18" customWidth="1"/>
    <col min="7" max="16384" width="9.140625" style="18"/>
  </cols>
  <sheetData>
    <row r="1" spans="1:6" x14ac:dyDescent="0.25">
      <c r="A1" s="15"/>
      <c r="B1" s="15"/>
      <c r="D1" s="15"/>
    </row>
    <row r="2" spans="1:6" ht="107.25" customHeight="1" x14ac:dyDescent="0.25">
      <c r="A2" s="15"/>
      <c r="B2" s="15"/>
      <c r="D2" s="195" t="s">
        <v>452</v>
      </c>
      <c r="E2" s="195"/>
      <c r="F2" s="195"/>
    </row>
    <row r="3" spans="1:6" x14ac:dyDescent="0.25">
      <c r="A3" s="58"/>
      <c r="B3" s="57"/>
      <c r="C3" s="59"/>
      <c r="D3" s="59"/>
    </row>
    <row r="4" spans="1:6" ht="70.5" customHeight="1" x14ac:dyDescent="0.25">
      <c r="A4" s="208" t="s">
        <v>410</v>
      </c>
      <c r="B4" s="208"/>
      <c r="C4" s="208"/>
      <c r="D4" s="208"/>
      <c r="E4" s="208"/>
      <c r="F4" s="208"/>
    </row>
    <row r="5" spans="1:6" x14ac:dyDescent="0.25">
      <c r="A5" s="60"/>
      <c r="B5" s="60"/>
      <c r="C5" s="60"/>
      <c r="D5" s="60"/>
    </row>
    <row r="6" spans="1:6" x14ac:dyDescent="0.25">
      <c r="A6" s="58"/>
      <c r="B6" s="61"/>
      <c r="C6" s="61"/>
      <c r="D6" s="61"/>
      <c r="E6" s="115" t="s">
        <v>0</v>
      </c>
      <c r="F6" s="116"/>
    </row>
    <row r="7" spans="1:6" ht="21.95" customHeight="1" x14ac:dyDescent="0.25">
      <c r="A7" s="213" t="s">
        <v>281</v>
      </c>
      <c r="B7" s="214" t="s">
        <v>282</v>
      </c>
      <c r="C7" s="215" t="s">
        <v>36</v>
      </c>
      <c r="D7" s="216" t="s">
        <v>3</v>
      </c>
      <c r="E7" s="216"/>
      <c r="F7" s="216"/>
    </row>
    <row r="8" spans="1:6" ht="21.95" customHeight="1" x14ac:dyDescent="0.25">
      <c r="A8" s="213"/>
      <c r="B8" s="214"/>
      <c r="C8" s="215"/>
      <c r="D8" s="143">
        <v>2022</v>
      </c>
      <c r="E8" s="143">
        <v>2023</v>
      </c>
      <c r="F8" s="143">
        <v>2024</v>
      </c>
    </row>
    <row r="9" spans="1:6" ht="63.75" customHeight="1" x14ac:dyDescent="0.25">
      <c r="A9" s="161" t="s">
        <v>283</v>
      </c>
      <c r="B9" s="162" t="s">
        <v>181</v>
      </c>
      <c r="C9" s="163" t="s">
        <v>252</v>
      </c>
      <c r="D9" s="164">
        <v>4.8</v>
      </c>
      <c r="E9" s="165">
        <v>0</v>
      </c>
      <c r="F9" s="165">
        <v>0</v>
      </c>
    </row>
    <row r="10" spans="1:6" ht="33" customHeight="1" x14ac:dyDescent="0.25">
      <c r="A10" s="161" t="s">
        <v>284</v>
      </c>
      <c r="B10" s="162" t="s">
        <v>180</v>
      </c>
      <c r="C10" s="166" t="s">
        <v>253</v>
      </c>
      <c r="D10" s="164">
        <v>103.7</v>
      </c>
      <c r="E10" s="167">
        <v>0</v>
      </c>
      <c r="F10" s="167">
        <v>0</v>
      </c>
    </row>
    <row r="11" spans="1:6" ht="34.5" customHeight="1" x14ac:dyDescent="0.25">
      <c r="A11" s="166" t="s">
        <v>285</v>
      </c>
      <c r="B11" s="162" t="s">
        <v>286</v>
      </c>
      <c r="C11" s="166" t="s">
        <v>227</v>
      </c>
      <c r="D11" s="164">
        <v>0</v>
      </c>
      <c r="E11" s="167">
        <v>0</v>
      </c>
      <c r="F11" s="167">
        <v>0</v>
      </c>
    </row>
    <row r="12" spans="1:6" ht="32.25" customHeight="1" x14ac:dyDescent="0.25">
      <c r="A12" s="166" t="s">
        <v>287</v>
      </c>
      <c r="B12" s="162" t="s">
        <v>444</v>
      </c>
      <c r="C12" s="166" t="s">
        <v>337</v>
      </c>
      <c r="D12" s="164">
        <v>0</v>
      </c>
      <c r="E12" s="167">
        <v>41296.800000000003</v>
      </c>
      <c r="F12" s="167">
        <v>19162.2</v>
      </c>
    </row>
    <row r="13" spans="1:6" ht="47.25" customHeight="1" x14ac:dyDescent="0.25">
      <c r="A13" s="166" t="s">
        <v>288</v>
      </c>
      <c r="B13" s="162" t="s">
        <v>182</v>
      </c>
      <c r="C13" s="166" t="s">
        <v>220</v>
      </c>
      <c r="D13" s="164">
        <v>66738.8</v>
      </c>
      <c r="E13" s="167">
        <v>0</v>
      </c>
      <c r="F13" s="167">
        <v>0</v>
      </c>
    </row>
    <row r="14" spans="1:6" ht="21.95" customHeight="1" x14ac:dyDescent="0.25">
      <c r="A14" s="166" t="s">
        <v>289</v>
      </c>
      <c r="B14" s="162" t="s">
        <v>290</v>
      </c>
      <c r="C14" s="163" t="s">
        <v>254</v>
      </c>
      <c r="D14" s="164">
        <v>0</v>
      </c>
      <c r="E14" s="167">
        <v>0</v>
      </c>
      <c r="F14" s="167">
        <v>0</v>
      </c>
    </row>
    <row r="15" spans="1:6" ht="59.25" customHeight="1" x14ac:dyDescent="0.25">
      <c r="A15" s="166" t="s">
        <v>291</v>
      </c>
      <c r="B15" s="162" t="s">
        <v>280</v>
      </c>
      <c r="C15" s="163" t="s">
        <v>275</v>
      </c>
      <c r="D15" s="164">
        <v>119495.3</v>
      </c>
      <c r="E15" s="167">
        <v>10827.2</v>
      </c>
      <c r="F15" s="167">
        <v>0</v>
      </c>
    </row>
    <row r="16" spans="1:6" ht="47.25" customHeight="1" x14ac:dyDescent="0.25">
      <c r="A16" s="166" t="s">
        <v>292</v>
      </c>
      <c r="B16" s="162" t="s">
        <v>179</v>
      </c>
      <c r="C16" s="168" t="s">
        <v>251</v>
      </c>
      <c r="D16" s="164">
        <v>0</v>
      </c>
      <c r="E16" s="167">
        <v>0</v>
      </c>
      <c r="F16" s="167">
        <v>0</v>
      </c>
    </row>
    <row r="17" spans="1:6" ht="33" customHeight="1" x14ac:dyDescent="0.25">
      <c r="A17" s="166" t="s">
        <v>293</v>
      </c>
      <c r="B17" s="162" t="s">
        <v>178</v>
      </c>
      <c r="C17" s="169" t="s">
        <v>242</v>
      </c>
      <c r="D17" s="164">
        <v>80</v>
      </c>
      <c r="E17" s="167">
        <v>0</v>
      </c>
      <c r="F17" s="167">
        <v>0</v>
      </c>
    </row>
    <row r="18" spans="1:6" ht="35.25" customHeight="1" x14ac:dyDescent="0.25">
      <c r="A18" s="166" t="s">
        <v>294</v>
      </c>
      <c r="B18" s="162" t="s">
        <v>295</v>
      </c>
      <c r="C18" s="168" t="s">
        <v>234</v>
      </c>
      <c r="D18" s="164">
        <v>36006.800000000003</v>
      </c>
      <c r="E18" s="167">
        <v>26183.3</v>
      </c>
      <c r="F18" s="167">
        <v>39685.4</v>
      </c>
    </row>
    <row r="19" spans="1:6" ht="32.25" customHeight="1" x14ac:dyDescent="0.25">
      <c r="A19" s="87" t="s">
        <v>296</v>
      </c>
      <c r="B19" s="170" t="s">
        <v>297</v>
      </c>
      <c r="C19" s="168" t="s">
        <v>235</v>
      </c>
      <c r="D19" s="164">
        <v>0</v>
      </c>
      <c r="E19" s="167">
        <v>0</v>
      </c>
      <c r="F19" s="167">
        <v>0</v>
      </c>
    </row>
    <row r="20" spans="1:6" ht="33" customHeight="1" x14ac:dyDescent="0.25">
      <c r="A20" s="171" t="s">
        <v>298</v>
      </c>
      <c r="B20" s="170" t="s">
        <v>174</v>
      </c>
      <c r="C20" s="169" t="s">
        <v>245</v>
      </c>
      <c r="D20" s="164">
        <v>12946</v>
      </c>
      <c r="E20" s="167">
        <v>0</v>
      </c>
      <c r="F20" s="167">
        <v>0</v>
      </c>
    </row>
    <row r="21" spans="1:6" ht="43.5" customHeight="1" x14ac:dyDescent="0.25">
      <c r="A21" s="172" t="s">
        <v>409</v>
      </c>
      <c r="B21" s="173" t="s">
        <v>362</v>
      </c>
      <c r="C21" s="169" t="s">
        <v>363</v>
      </c>
      <c r="D21" s="164">
        <v>300</v>
      </c>
      <c r="E21" s="167">
        <v>500</v>
      </c>
      <c r="F21" s="167">
        <v>500</v>
      </c>
    </row>
    <row r="22" spans="1:6" ht="21.75" customHeight="1" x14ac:dyDescent="0.25">
      <c r="A22" s="174"/>
      <c r="B22" s="175" t="s">
        <v>299</v>
      </c>
      <c r="C22" s="176"/>
      <c r="D22" s="177">
        <f>SUM(D9:D21)</f>
        <v>235675.40000000002</v>
      </c>
      <c r="E22" s="177">
        <f>SUM(E9:E21)</f>
        <v>78807.3</v>
      </c>
      <c r="F22" s="177">
        <f>SUM(F9:F21)</f>
        <v>59347.600000000006</v>
      </c>
    </row>
  </sheetData>
  <mergeCells count="6">
    <mergeCell ref="D2:F2"/>
    <mergeCell ref="A4:F4"/>
    <mergeCell ref="A7:A8"/>
    <mergeCell ref="B7:B8"/>
    <mergeCell ref="C7:C8"/>
    <mergeCell ref="D7:F7"/>
  </mergeCells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E698F-E157-4867-B663-58ED0232735F}">
  <dimension ref="A1:G15"/>
  <sheetViews>
    <sheetView topLeftCell="A4" workbookViewId="0">
      <selection activeCell="J8" sqref="J8"/>
    </sheetView>
  </sheetViews>
  <sheetFormatPr defaultRowHeight="15.75" x14ac:dyDescent="0.25"/>
  <cols>
    <col min="1" max="1" width="36.85546875" style="18" customWidth="1"/>
    <col min="2" max="2" width="25.85546875" style="18" customWidth="1"/>
    <col min="3" max="3" width="21.42578125" style="18" customWidth="1"/>
    <col min="4" max="6" width="15.140625" style="18" customWidth="1"/>
    <col min="7" max="7" width="3" style="18" customWidth="1"/>
    <col min="8" max="16384" width="9.140625" style="18"/>
  </cols>
  <sheetData>
    <row r="1" spans="1:7" ht="17.25" customHeight="1" x14ac:dyDescent="0.25">
      <c r="C1" s="147"/>
      <c r="D1" s="147"/>
      <c r="E1" s="147"/>
      <c r="F1" s="147"/>
    </row>
    <row r="2" spans="1:7" ht="118.5" customHeight="1" x14ac:dyDescent="0.25">
      <c r="C2" s="137"/>
      <c r="D2" s="145"/>
      <c r="E2" s="220" t="s">
        <v>431</v>
      </c>
      <c r="F2" s="220"/>
    </row>
    <row r="3" spans="1:7" ht="15.75" customHeight="1" x14ac:dyDescent="0.25"/>
    <row r="4" spans="1:7" ht="66" customHeight="1" x14ac:dyDescent="0.25">
      <c r="A4" s="221" t="s">
        <v>429</v>
      </c>
      <c r="B4" s="222"/>
      <c r="C4" s="222"/>
      <c r="D4" s="222"/>
      <c r="E4" s="222"/>
      <c r="F4" s="222"/>
    </row>
    <row r="6" spans="1:7" x14ac:dyDescent="0.25">
      <c r="F6" s="24" t="s">
        <v>0</v>
      </c>
    </row>
    <row r="7" spans="1:7" x14ac:dyDescent="0.25">
      <c r="A7" s="219" t="s">
        <v>34</v>
      </c>
      <c r="B7" s="218" t="s">
        <v>423</v>
      </c>
      <c r="C7" s="218" t="s">
        <v>424</v>
      </c>
      <c r="D7" s="219" t="s">
        <v>3</v>
      </c>
      <c r="E7" s="219"/>
      <c r="F7" s="219"/>
    </row>
    <row r="8" spans="1:7" ht="38.25" customHeight="1" x14ac:dyDescent="0.25">
      <c r="A8" s="219"/>
      <c r="B8" s="218"/>
      <c r="C8" s="218"/>
      <c r="D8" s="153" t="s">
        <v>411</v>
      </c>
      <c r="E8" s="153" t="s">
        <v>412</v>
      </c>
      <c r="F8" s="29" t="s">
        <v>413</v>
      </c>
    </row>
    <row r="9" spans="1:7" ht="38.25" customHeight="1" x14ac:dyDescent="0.25">
      <c r="A9" s="223" t="s">
        <v>425</v>
      </c>
      <c r="B9" s="224"/>
      <c r="C9" s="224"/>
      <c r="D9" s="154">
        <f t="shared" ref="D9:E9" si="0">SUM(D10:D11)</f>
        <v>0</v>
      </c>
      <c r="E9" s="154">
        <f t="shared" si="0"/>
        <v>41296.800000000003</v>
      </c>
      <c r="F9" s="154">
        <f>SUM(F10:F11)</f>
        <v>19162.2</v>
      </c>
    </row>
    <row r="10" spans="1:7" ht="39" customHeight="1" x14ac:dyDescent="0.25">
      <c r="A10" s="218" t="s">
        <v>449</v>
      </c>
      <c r="B10" s="218" t="s">
        <v>426</v>
      </c>
      <c r="C10" s="155" t="s">
        <v>427</v>
      </c>
      <c r="D10" s="69">
        <v>0</v>
      </c>
      <c r="E10" s="69">
        <v>0</v>
      </c>
      <c r="F10" s="69">
        <v>0</v>
      </c>
    </row>
    <row r="11" spans="1:7" ht="39" customHeight="1" x14ac:dyDescent="0.25">
      <c r="A11" s="219"/>
      <c r="B11" s="219"/>
      <c r="C11" s="148" t="s">
        <v>428</v>
      </c>
      <c r="D11" s="69">
        <v>0</v>
      </c>
      <c r="E11" s="69">
        <v>41296.800000000003</v>
      </c>
      <c r="F11" s="69">
        <v>19162.2</v>
      </c>
      <c r="G11" s="156"/>
    </row>
    <row r="12" spans="1:7" ht="65.25" customHeight="1" x14ac:dyDescent="0.25">
      <c r="A12" s="217" t="s">
        <v>280</v>
      </c>
      <c r="B12" s="217"/>
      <c r="C12" s="217"/>
      <c r="D12" s="154">
        <f>SUM(D13:D15)</f>
        <v>0</v>
      </c>
      <c r="E12" s="154">
        <f t="shared" ref="E12:F12" si="1">SUM(E13:E15)</f>
        <v>10827.2</v>
      </c>
      <c r="F12" s="154">
        <f t="shared" si="1"/>
        <v>0</v>
      </c>
    </row>
    <row r="13" spans="1:7" ht="77.25" customHeight="1" x14ac:dyDescent="0.25">
      <c r="A13" s="218" t="s">
        <v>450</v>
      </c>
      <c r="B13" s="218" t="s">
        <v>426</v>
      </c>
      <c r="C13" s="155" t="s">
        <v>430</v>
      </c>
      <c r="D13" s="69">
        <v>0</v>
      </c>
      <c r="E13" s="69">
        <v>0</v>
      </c>
      <c r="F13" s="69">
        <v>0</v>
      </c>
    </row>
    <row r="14" spans="1:7" ht="26.1" customHeight="1" x14ac:dyDescent="0.25">
      <c r="A14" s="219"/>
      <c r="B14" s="219"/>
      <c r="C14" s="155" t="s">
        <v>427</v>
      </c>
      <c r="D14" s="69">
        <v>0</v>
      </c>
      <c r="E14" s="69">
        <v>10290.5</v>
      </c>
      <c r="F14" s="69">
        <v>0</v>
      </c>
    </row>
    <row r="15" spans="1:7" ht="26.1" customHeight="1" x14ac:dyDescent="0.25">
      <c r="A15" s="219"/>
      <c r="B15" s="219"/>
      <c r="C15" s="148" t="s">
        <v>428</v>
      </c>
      <c r="D15" s="69">
        <v>0</v>
      </c>
      <c r="E15" s="69">
        <v>536.70000000000005</v>
      </c>
      <c r="F15" s="69">
        <v>0</v>
      </c>
    </row>
  </sheetData>
  <mergeCells count="12">
    <mergeCell ref="A12:C12"/>
    <mergeCell ref="B13:B15"/>
    <mergeCell ref="A13:A15"/>
    <mergeCell ref="E2:F2"/>
    <mergeCell ref="A4:F4"/>
    <mergeCell ref="A9:C9"/>
    <mergeCell ref="A10:A11"/>
    <mergeCell ref="B10:B11"/>
    <mergeCell ref="D7:F7"/>
    <mergeCell ref="A7:A8"/>
    <mergeCell ref="B7:B8"/>
    <mergeCell ref="C7:C8"/>
  </mergeCells>
  <pageMargins left="0.98425196850393704" right="0.39370078740157483" top="0.39370078740157483" bottom="0.39370078740157483" header="0" footer="0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E8415-A3E5-4213-9337-6453A619BB5E}">
  <dimension ref="A2:E16"/>
  <sheetViews>
    <sheetView zoomScaleNormal="100" workbookViewId="0">
      <selection activeCell="B13" sqref="B13"/>
    </sheetView>
  </sheetViews>
  <sheetFormatPr defaultRowHeight="15.75" x14ac:dyDescent="0.25"/>
  <cols>
    <col min="1" max="1" width="4.85546875" style="18" customWidth="1"/>
    <col min="2" max="2" width="68.140625" style="18" customWidth="1"/>
    <col min="3" max="3" width="16.140625" style="18" customWidth="1"/>
    <col min="4" max="5" width="15.28515625" style="18" customWidth="1"/>
    <col min="6" max="16384" width="9.140625" style="18"/>
  </cols>
  <sheetData>
    <row r="2" spans="1:5" ht="122.25" customHeight="1" x14ac:dyDescent="0.25">
      <c r="D2" s="195" t="s">
        <v>432</v>
      </c>
      <c r="E2" s="195"/>
    </row>
    <row r="4" spans="1:5" ht="69" customHeight="1" x14ac:dyDescent="0.25">
      <c r="B4" s="208" t="s">
        <v>414</v>
      </c>
      <c r="C4" s="208"/>
      <c r="D4" s="208"/>
      <c r="E4" s="208"/>
    </row>
    <row r="5" spans="1:5" x14ac:dyDescent="0.25">
      <c r="B5" s="139"/>
      <c r="C5" s="139"/>
      <c r="D5" s="139"/>
    </row>
    <row r="6" spans="1:5" x14ac:dyDescent="0.25">
      <c r="C6" s="183"/>
      <c r="D6" s="232" t="s">
        <v>0</v>
      </c>
      <c r="E6" s="232"/>
    </row>
    <row r="7" spans="1:5" ht="15.75" customHeight="1" x14ac:dyDescent="0.25">
      <c r="A7" s="225" t="s">
        <v>281</v>
      </c>
      <c r="B7" s="227" t="s">
        <v>422</v>
      </c>
      <c r="C7" s="229" t="s">
        <v>3</v>
      </c>
      <c r="D7" s="230"/>
      <c r="E7" s="231"/>
    </row>
    <row r="8" spans="1:5" ht="18.75" customHeight="1" x14ac:dyDescent="0.25">
      <c r="A8" s="226"/>
      <c r="B8" s="228"/>
      <c r="C8" s="182" t="s">
        <v>411</v>
      </c>
      <c r="D8" s="182" t="s">
        <v>412</v>
      </c>
      <c r="E8" s="182" t="s">
        <v>413</v>
      </c>
    </row>
    <row r="9" spans="1:5" ht="19.5" customHeight="1" x14ac:dyDescent="0.25">
      <c r="A9" s="148"/>
      <c r="B9" s="140" t="s">
        <v>419</v>
      </c>
      <c r="C9" s="141">
        <f>C14+C11</f>
        <v>9558</v>
      </c>
      <c r="D9" s="141">
        <f t="shared" ref="D9:E9" si="0">D14+D11</f>
        <v>9664.9</v>
      </c>
      <c r="E9" s="141">
        <f t="shared" si="0"/>
        <v>9792.7999999999993</v>
      </c>
    </row>
    <row r="10" spans="1:5" ht="15.75" customHeight="1" x14ac:dyDescent="0.25">
      <c r="A10" s="148"/>
      <c r="B10" s="140" t="s">
        <v>420</v>
      </c>
      <c r="C10" s="141"/>
      <c r="D10" s="141"/>
      <c r="E10" s="141"/>
    </row>
    <row r="11" spans="1:5" ht="21.95" customHeight="1" x14ac:dyDescent="0.25">
      <c r="A11" s="178" t="s">
        <v>417</v>
      </c>
      <c r="B11" s="162" t="s">
        <v>451</v>
      </c>
      <c r="C11" s="179">
        <f>C12-C13</f>
        <v>14341</v>
      </c>
      <c r="D11" s="179">
        <f>D12+D13</f>
        <v>14422.3</v>
      </c>
      <c r="E11" s="179">
        <f>E12+E13</f>
        <v>13025.8</v>
      </c>
    </row>
    <row r="12" spans="1:5" ht="21" customHeight="1" x14ac:dyDescent="0.25">
      <c r="A12" s="180"/>
      <c r="B12" s="162" t="s">
        <v>415</v>
      </c>
      <c r="C12" s="179">
        <v>14341</v>
      </c>
      <c r="D12" s="179">
        <v>19202.3</v>
      </c>
      <c r="E12" s="179">
        <v>24206.799999999999</v>
      </c>
    </row>
    <row r="13" spans="1:5" ht="21" customHeight="1" x14ac:dyDescent="0.25">
      <c r="A13" s="180"/>
      <c r="B13" s="162" t="s">
        <v>416</v>
      </c>
      <c r="C13" s="179">
        <v>0</v>
      </c>
      <c r="D13" s="179">
        <v>-4780</v>
      </c>
      <c r="E13" s="179">
        <v>-11181</v>
      </c>
    </row>
    <row r="14" spans="1:5" ht="33.75" customHeight="1" x14ac:dyDescent="0.25">
      <c r="A14" s="178" t="s">
        <v>418</v>
      </c>
      <c r="B14" s="162" t="s">
        <v>421</v>
      </c>
      <c r="C14" s="181">
        <f>SUM(C15,C16)</f>
        <v>-4783</v>
      </c>
      <c r="D14" s="181">
        <f t="shared" ref="D14:E14" si="1">SUM(D15,D16)</f>
        <v>-4757.3999999999996</v>
      </c>
      <c r="E14" s="181">
        <f t="shared" si="1"/>
        <v>-3233</v>
      </c>
    </row>
    <row r="15" spans="1:5" ht="21" customHeight="1" x14ac:dyDescent="0.25">
      <c r="A15" s="180"/>
      <c r="B15" s="162" t="s">
        <v>415</v>
      </c>
      <c r="C15" s="179">
        <v>0</v>
      </c>
      <c r="D15" s="179">
        <v>0</v>
      </c>
      <c r="E15" s="179">
        <v>0</v>
      </c>
    </row>
    <row r="16" spans="1:5" ht="21" customHeight="1" x14ac:dyDescent="0.25">
      <c r="A16" s="180"/>
      <c r="B16" s="162" t="s">
        <v>416</v>
      </c>
      <c r="C16" s="179">
        <v>-4783</v>
      </c>
      <c r="D16" s="179">
        <v>-4757.3999999999996</v>
      </c>
      <c r="E16" s="179">
        <v>-3233</v>
      </c>
    </row>
  </sheetData>
  <mergeCells count="6">
    <mergeCell ref="D2:E2"/>
    <mergeCell ref="A7:A8"/>
    <mergeCell ref="B4:E4"/>
    <mergeCell ref="B7:B8"/>
    <mergeCell ref="C7:E7"/>
    <mergeCell ref="D6:E6"/>
  </mergeCells>
  <pageMargins left="0.98425196850393704" right="0.70866141732283472" top="0.39370078740157483" bottom="0.3937007874015748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E410"/>
  <sheetViews>
    <sheetView tabSelected="1" zoomScaleNormal="100" workbookViewId="0">
      <selection activeCell="A22" sqref="A22"/>
    </sheetView>
  </sheetViews>
  <sheetFormatPr defaultRowHeight="15.75" x14ac:dyDescent="0.25"/>
  <cols>
    <col min="1" max="1" width="54.5703125" style="18" customWidth="1"/>
    <col min="2" max="2" width="30.140625" style="18" customWidth="1"/>
    <col min="3" max="5" width="14.85546875" style="18" customWidth="1"/>
    <col min="6" max="16384" width="9.140625" style="18"/>
  </cols>
  <sheetData>
    <row r="2" spans="1:5" ht="119.25" customHeight="1" x14ac:dyDescent="0.25">
      <c r="C2" s="137"/>
      <c r="D2" s="195" t="s">
        <v>433</v>
      </c>
      <c r="E2" s="195"/>
    </row>
    <row r="4" spans="1:5" ht="66" customHeight="1" x14ac:dyDescent="0.25">
      <c r="A4" s="233" t="s">
        <v>408</v>
      </c>
      <c r="B4" s="233"/>
      <c r="C4" s="233"/>
      <c r="D4" s="233"/>
      <c r="E4" s="233"/>
    </row>
    <row r="5" spans="1:5" x14ac:dyDescent="0.25">
      <c r="A5" s="11"/>
      <c r="B5" s="11"/>
      <c r="C5" s="11"/>
      <c r="D5" s="11"/>
      <c r="E5" s="11"/>
    </row>
    <row r="6" spans="1:5" x14ac:dyDescent="0.25">
      <c r="C6" s="67"/>
      <c r="D6" s="144" t="s">
        <v>0</v>
      </c>
      <c r="E6" s="144"/>
    </row>
    <row r="7" spans="1:5" x14ac:dyDescent="0.25">
      <c r="A7" s="234" t="s">
        <v>1</v>
      </c>
      <c r="B7" s="234" t="s">
        <v>2</v>
      </c>
      <c r="C7" s="235" t="s">
        <v>3</v>
      </c>
      <c r="D7" s="235"/>
      <c r="E7" s="235"/>
    </row>
    <row r="8" spans="1:5" s="19" customFormat="1" ht="19.5" customHeight="1" x14ac:dyDescent="0.25">
      <c r="A8" s="234"/>
      <c r="B8" s="234"/>
      <c r="C8" s="184">
        <v>2022</v>
      </c>
      <c r="D8" s="185">
        <v>2023</v>
      </c>
      <c r="E8" s="185">
        <v>2024</v>
      </c>
    </row>
    <row r="9" spans="1:5" ht="33.75" customHeight="1" x14ac:dyDescent="0.25">
      <c r="A9" s="186" t="s">
        <v>332</v>
      </c>
      <c r="B9" s="187" t="s">
        <v>4</v>
      </c>
      <c r="C9" s="177">
        <f>SUM(C10,C15,C21)</f>
        <v>9558</v>
      </c>
      <c r="D9" s="177">
        <f t="shared" ref="D9:E9" si="0">SUM(D10,D15,D21)</f>
        <v>9664.9</v>
      </c>
      <c r="E9" s="177">
        <f t="shared" si="0"/>
        <v>9792.7999999999993</v>
      </c>
    </row>
    <row r="10" spans="1:5" ht="32.25" customHeight="1" x14ac:dyDescent="0.25">
      <c r="A10" s="186" t="s">
        <v>5</v>
      </c>
      <c r="B10" s="187" t="s">
        <v>6</v>
      </c>
      <c r="C10" s="177">
        <f>SUM(C11,C13)</f>
        <v>14341</v>
      </c>
      <c r="D10" s="177">
        <f t="shared" ref="D10:E10" si="1">SUM(D11,D13)</f>
        <v>14422.3</v>
      </c>
      <c r="E10" s="177">
        <f t="shared" si="1"/>
        <v>13025.8</v>
      </c>
    </row>
    <row r="11" spans="1:5" ht="28.5" customHeight="1" x14ac:dyDescent="0.25">
      <c r="A11" s="170" t="s">
        <v>378</v>
      </c>
      <c r="B11" s="169" t="s">
        <v>7</v>
      </c>
      <c r="C11" s="188">
        <f>C12</f>
        <v>14341</v>
      </c>
      <c r="D11" s="188">
        <f t="shared" ref="D11:E11" si="2">D12</f>
        <v>19202.3</v>
      </c>
      <c r="E11" s="188">
        <f t="shared" si="2"/>
        <v>24206.799999999999</v>
      </c>
    </row>
    <row r="12" spans="1:5" ht="28.5" customHeight="1" x14ac:dyDescent="0.25">
      <c r="A12" s="189" t="s">
        <v>453</v>
      </c>
      <c r="B12" s="124" t="s">
        <v>8</v>
      </c>
      <c r="C12" s="181">
        <v>14341</v>
      </c>
      <c r="D12" s="181">
        <v>19202.3</v>
      </c>
      <c r="E12" s="181">
        <v>24206.799999999999</v>
      </c>
    </row>
    <row r="13" spans="1:5" ht="29.25" customHeight="1" x14ac:dyDescent="0.25">
      <c r="A13" s="189" t="s">
        <v>9</v>
      </c>
      <c r="B13" s="124" t="s">
        <v>10</v>
      </c>
      <c r="C13" s="181">
        <f>C14</f>
        <v>0</v>
      </c>
      <c r="D13" s="181">
        <f t="shared" ref="D13:E13" si="3">D14</f>
        <v>-4780</v>
      </c>
      <c r="E13" s="181">
        <f t="shared" si="3"/>
        <v>-11181</v>
      </c>
    </row>
    <row r="14" spans="1:5" ht="29.25" customHeight="1" x14ac:dyDescent="0.25">
      <c r="A14" s="189" t="s">
        <v>454</v>
      </c>
      <c r="B14" s="124" t="s">
        <v>11</v>
      </c>
      <c r="C14" s="181">
        <v>0</v>
      </c>
      <c r="D14" s="181">
        <v>-4780</v>
      </c>
      <c r="E14" s="181">
        <v>-11181</v>
      </c>
    </row>
    <row r="15" spans="1:5" ht="32.25" customHeight="1" x14ac:dyDescent="0.25">
      <c r="A15" s="186" t="s">
        <v>351</v>
      </c>
      <c r="B15" s="187" t="s">
        <v>12</v>
      </c>
      <c r="C15" s="177">
        <f>C16</f>
        <v>-4783</v>
      </c>
      <c r="D15" s="177">
        <f t="shared" ref="D15:E15" si="4">D16</f>
        <v>-4757.3999999999996</v>
      </c>
      <c r="E15" s="177">
        <f t="shared" si="4"/>
        <v>-3233</v>
      </c>
    </row>
    <row r="16" spans="1:5" ht="28.5" customHeight="1" x14ac:dyDescent="0.25">
      <c r="A16" s="170" t="s">
        <v>352</v>
      </c>
      <c r="B16" s="169" t="s">
        <v>331</v>
      </c>
      <c r="C16" s="188">
        <f>SUM(C17,C19)</f>
        <v>-4783</v>
      </c>
      <c r="D16" s="188">
        <f t="shared" ref="D16:E16" si="5">SUM(D17,D19)</f>
        <v>-4757.3999999999996</v>
      </c>
      <c r="E16" s="188">
        <f t="shared" si="5"/>
        <v>-3233</v>
      </c>
    </row>
    <row r="17" spans="1:5" ht="45.75" customHeight="1" x14ac:dyDescent="0.25">
      <c r="A17" s="170" t="s">
        <v>379</v>
      </c>
      <c r="B17" s="169" t="s">
        <v>13</v>
      </c>
      <c r="C17" s="188">
        <f>C18</f>
        <v>0</v>
      </c>
      <c r="D17" s="188">
        <f t="shared" ref="D17:E17" si="6">D18</f>
        <v>0</v>
      </c>
      <c r="E17" s="188">
        <f t="shared" si="6"/>
        <v>0</v>
      </c>
    </row>
    <row r="18" spans="1:5" ht="44.25" customHeight="1" x14ac:dyDescent="0.25">
      <c r="A18" s="189" t="s">
        <v>377</v>
      </c>
      <c r="B18" s="124" t="s">
        <v>14</v>
      </c>
      <c r="C18" s="181">
        <v>0</v>
      </c>
      <c r="D18" s="181">
        <v>0</v>
      </c>
      <c r="E18" s="181">
        <v>0</v>
      </c>
    </row>
    <row r="19" spans="1:5" ht="47.25" customHeight="1" x14ac:dyDescent="0.25">
      <c r="A19" s="189" t="s">
        <v>354</v>
      </c>
      <c r="B19" s="124" t="s">
        <v>15</v>
      </c>
      <c r="C19" s="181">
        <f>C20</f>
        <v>-4783</v>
      </c>
      <c r="D19" s="181">
        <f t="shared" ref="D19:E19" si="7">D20</f>
        <v>-4757.3999999999996</v>
      </c>
      <c r="E19" s="181">
        <f t="shared" si="7"/>
        <v>-3233</v>
      </c>
    </row>
    <row r="20" spans="1:5" ht="45.75" customHeight="1" x14ac:dyDescent="0.25">
      <c r="A20" s="189" t="s">
        <v>353</v>
      </c>
      <c r="B20" s="124" t="s">
        <v>16</v>
      </c>
      <c r="C20" s="181">
        <v>-4783</v>
      </c>
      <c r="D20" s="181">
        <v>-4757.3999999999996</v>
      </c>
      <c r="E20" s="181">
        <v>-3233</v>
      </c>
    </row>
    <row r="21" spans="1:5" ht="33.75" customHeight="1" x14ac:dyDescent="0.25">
      <c r="A21" s="186" t="s">
        <v>455</v>
      </c>
      <c r="B21" s="187" t="s">
        <v>17</v>
      </c>
      <c r="C21" s="177">
        <f>SUM(C22,C26)</f>
        <v>0</v>
      </c>
      <c r="D21" s="177">
        <f t="shared" ref="D21:E21" si="8">SUM(D22,D26)</f>
        <v>0</v>
      </c>
      <c r="E21" s="177">
        <f t="shared" si="8"/>
        <v>0</v>
      </c>
    </row>
    <row r="22" spans="1:5" ht="21.95" customHeight="1" x14ac:dyDescent="0.25">
      <c r="A22" s="170" t="s">
        <v>18</v>
      </c>
      <c r="B22" s="169" t="s">
        <v>19</v>
      </c>
      <c r="C22" s="188">
        <f>C23</f>
        <v>-316594.40000000002</v>
      </c>
      <c r="D22" s="188">
        <f t="shared" ref="D22:E24" si="9">D23</f>
        <v>-162992.4</v>
      </c>
      <c r="E22" s="188">
        <f t="shared" si="9"/>
        <v>-159836</v>
      </c>
    </row>
    <row r="23" spans="1:5" ht="21.95" customHeight="1" x14ac:dyDescent="0.25">
      <c r="A23" s="170" t="s">
        <v>20</v>
      </c>
      <c r="B23" s="169" t="s">
        <v>21</v>
      </c>
      <c r="C23" s="188">
        <f>C24</f>
        <v>-316594.40000000002</v>
      </c>
      <c r="D23" s="188">
        <f t="shared" si="9"/>
        <v>-162992.4</v>
      </c>
      <c r="E23" s="188">
        <f t="shared" si="9"/>
        <v>-159836</v>
      </c>
    </row>
    <row r="24" spans="1:5" ht="21.95" customHeight="1" x14ac:dyDescent="0.25">
      <c r="A24" s="170" t="s">
        <v>22</v>
      </c>
      <c r="B24" s="169" t="s">
        <v>23</v>
      </c>
      <c r="C24" s="188">
        <f>C25</f>
        <v>-316594.40000000002</v>
      </c>
      <c r="D24" s="188">
        <f t="shared" si="9"/>
        <v>-162992.4</v>
      </c>
      <c r="E24" s="188">
        <f t="shared" si="9"/>
        <v>-159836</v>
      </c>
    </row>
    <row r="25" spans="1:5" ht="31.5" customHeight="1" x14ac:dyDescent="0.25">
      <c r="A25" s="189" t="s">
        <v>24</v>
      </c>
      <c r="B25" s="124" t="s">
        <v>25</v>
      </c>
      <c r="C25" s="181">
        <v>-316594.40000000002</v>
      </c>
      <c r="D25" s="181">
        <v>-162992.4</v>
      </c>
      <c r="E25" s="181">
        <v>-159836</v>
      </c>
    </row>
    <row r="26" spans="1:5" ht="21.95" customHeight="1" x14ac:dyDescent="0.25">
      <c r="A26" s="170" t="s">
        <v>26</v>
      </c>
      <c r="B26" s="169" t="s">
        <v>27</v>
      </c>
      <c r="C26" s="181">
        <f>C27</f>
        <v>316594.40000000002</v>
      </c>
      <c r="D26" s="181">
        <f t="shared" ref="D26:E28" si="10">D27</f>
        <v>162992.4</v>
      </c>
      <c r="E26" s="181">
        <f t="shared" si="10"/>
        <v>159836</v>
      </c>
    </row>
    <row r="27" spans="1:5" ht="21.95" customHeight="1" x14ac:dyDescent="0.25">
      <c r="A27" s="170" t="s">
        <v>28</v>
      </c>
      <c r="B27" s="169" t="s">
        <v>29</v>
      </c>
      <c r="C27" s="181">
        <f>C28</f>
        <v>316594.40000000002</v>
      </c>
      <c r="D27" s="181">
        <f t="shared" si="10"/>
        <v>162992.4</v>
      </c>
      <c r="E27" s="181">
        <f t="shared" si="10"/>
        <v>159836</v>
      </c>
    </row>
    <row r="28" spans="1:5" ht="21.95" customHeight="1" x14ac:dyDescent="0.25">
      <c r="A28" s="170" t="s">
        <v>30</v>
      </c>
      <c r="B28" s="169" t="s">
        <v>31</v>
      </c>
      <c r="C28" s="181">
        <f>C29</f>
        <v>316594.40000000002</v>
      </c>
      <c r="D28" s="181">
        <f t="shared" si="10"/>
        <v>162992.4</v>
      </c>
      <c r="E28" s="181">
        <f t="shared" si="10"/>
        <v>159836</v>
      </c>
    </row>
    <row r="29" spans="1:5" ht="31.5" customHeight="1" x14ac:dyDescent="0.25">
      <c r="A29" s="189" t="s">
        <v>380</v>
      </c>
      <c r="B29" s="124" t="s">
        <v>32</v>
      </c>
      <c r="C29" s="181">
        <v>316594.40000000002</v>
      </c>
      <c r="D29" s="181">
        <v>162992.4</v>
      </c>
      <c r="E29" s="181">
        <v>159836</v>
      </c>
    </row>
    <row r="410" spans="1:1" x14ac:dyDescent="0.25">
      <c r="A410" s="52"/>
    </row>
  </sheetData>
  <mergeCells count="5">
    <mergeCell ref="D2:E2"/>
    <mergeCell ref="A4:E4"/>
    <mergeCell ref="A7:A8"/>
    <mergeCell ref="B7:B8"/>
    <mergeCell ref="C7:E7"/>
  </mergeCells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'1'!Заголовки_для_печати</vt:lpstr>
      <vt:lpstr>'3'!Заголовки_для_печати</vt:lpstr>
      <vt:lpstr>'4'!Заголовки_для_печати</vt:lpstr>
      <vt:lpstr>'1'!Область_печати</vt:lpstr>
      <vt:lpstr>'2'!Область_печати</vt:lpstr>
      <vt:lpstr>'4'!Область_печати</vt:lpstr>
      <vt:lpstr>'5'!Область_печати</vt:lpstr>
      <vt:lpstr>'7'!Область_печати</vt:lpstr>
      <vt:lpstr>'8'!Область_печати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KosarevaOS</cp:lastModifiedBy>
  <cp:lastPrinted>2021-11-16T08:55:00Z</cp:lastPrinted>
  <dcterms:created xsi:type="dcterms:W3CDTF">2018-08-04T23:20:18Z</dcterms:created>
  <dcterms:modified xsi:type="dcterms:W3CDTF">2021-11-26T08:02:42Z</dcterms:modified>
</cp:coreProperties>
</file>